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PARTICIPACIONES 4to. TRIM" sheetId="3" r:id="rId3"/>
    <sheet name="OCT" sheetId="14" state="hidden" r:id="rId4"/>
    <sheet name="NOV" sheetId="13" state="hidden" r:id="rId5"/>
    <sheet name="DIC" sheetId="12" state="hidden" r:id="rId6"/>
    <sheet name="MEXICALI" sheetId="10" state="hidden" r:id="rId7"/>
    <sheet name="TIJUANA" sheetId="6" state="hidden" r:id="rId8"/>
    <sheet name="ENSENADA" sheetId="4" state="hidden" r:id="rId9"/>
    <sheet name="TECATE" sheetId="11" state="hidden" r:id="rId10"/>
    <sheet name="ROSARITO" sheetId="5" state="hidden" r:id="rId11"/>
  </sheets>
  <externalReferences>
    <externalReference r:id="rId12"/>
    <externalReference r:id="rId13"/>
  </externalReferences>
  <definedNames>
    <definedName name="_xlnm._FilterDatabase" localSheetId="8" hidden="1">ENSENADA!$A$1:$AD$47</definedName>
    <definedName name="_xlnm._FilterDatabase" localSheetId="6" hidden="1">MEXICALI!$A$1:$AD$54</definedName>
    <definedName name="_xlnm._FilterDatabase" localSheetId="10" hidden="1">ROSARITO!$A$1:$AD$57</definedName>
    <definedName name="_xlnm._FilterDatabase" localSheetId="9" hidden="1">TECATE!$A$1:$AD$45</definedName>
    <definedName name="_xlnm._FilterDatabase" localSheetId="7" hidden="1">TIJUANA!$A$1:$AD$57</definedName>
    <definedName name="_xlnm.Print_Area" localSheetId="2">'PARTICIPACIONES 4to. TRIM'!$A$1:$J$12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J10" i="12" l="1"/>
  <c r="I10" i="12"/>
  <c r="H10" i="12"/>
  <c r="G10" i="12"/>
  <c r="F10" i="12"/>
  <c r="E10" i="12"/>
  <c r="D10" i="12"/>
  <c r="C10" i="12"/>
  <c r="B10" i="12"/>
  <c r="K9" i="12"/>
  <c r="J9" i="12"/>
  <c r="I9" i="12"/>
  <c r="H9" i="12"/>
  <c r="G9" i="12"/>
  <c r="F9" i="12"/>
  <c r="E9" i="12"/>
  <c r="D9" i="12"/>
  <c r="C9" i="12"/>
  <c r="B9" i="12"/>
  <c r="K8" i="12"/>
  <c r="J8" i="12"/>
  <c r="I8" i="12"/>
  <c r="H8" i="12"/>
  <c r="G8" i="12"/>
  <c r="F8" i="12"/>
  <c r="E8" i="12"/>
  <c r="D8" i="12"/>
  <c r="C8" i="12"/>
  <c r="B8" i="12"/>
  <c r="K7" i="12"/>
  <c r="J7" i="12"/>
  <c r="I7" i="12"/>
  <c r="H7" i="12"/>
  <c r="G7" i="12"/>
  <c r="F7" i="12"/>
  <c r="E7" i="12"/>
  <c r="D7" i="12"/>
  <c r="C7" i="12"/>
  <c r="B7" i="12"/>
  <c r="K6" i="12"/>
  <c r="J6" i="12"/>
  <c r="I6" i="12"/>
  <c r="H6" i="12"/>
  <c r="G6" i="12"/>
  <c r="F6" i="12"/>
  <c r="E6" i="12"/>
  <c r="D6" i="12"/>
  <c r="C6" i="12"/>
  <c r="B6" i="12"/>
  <c r="K5" i="12"/>
  <c r="J5" i="12"/>
  <c r="I5" i="12"/>
  <c r="H5" i="12"/>
  <c r="G5" i="12"/>
  <c r="F5" i="12"/>
  <c r="E5" i="12"/>
  <c r="D5" i="12"/>
  <c r="D11" i="12" s="1"/>
  <c r="C5" i="12"/>
  <c r="B5" i="12"/>
  <c r="C11" i="12" l="1"/>
  <c r="H11" i="12"/>
  <c r="K11" i="12"/>
  <c r="G11" i="12"/>
  <c r="I11" i="12"/>
  <c r="L8" i="12"/>
  <c r="L6" i="12"/>
  <c r="L10" i="12"/>
  <c r="E11" i="12"/>
  <c r="L7" i="12"/>
  <c r="L5" i="12"/>
  <c r="F11" i="12"/>
  <c r="J11" i="12"/>
  <c r="L9" i="12"/>
  <c r="B11" i="12"/>
  <c r="L11" i="12" l="1"/>
  <c r="E11" i="13"/>
  <c r="J11" i="13"/>
  <c r="K11" i="13"/>
  <c r="I11" i="13"/>
  <c r="H11" i="13"/>
  <c r="G11" i="13"/>
  <c r="F11" i="13"/>
  <c r="D11" i="13"/>
  <c r="C11" i="13"/>
  <c r="B11" i="13"/>
  <c r="L11" i="13" l="1"/>
  <c r="E10" i="14" l="1"/>
  <c r="E10" i="3" s="1"/>
  <c r="J10" i="14"/>
  <c r="J10" i="3" s="1"/>
  <c r="I10" i="14"/>
  <c r="I10" i="3" s="1"/>
  <c r="H10" i="14"/>
  <c r="H10" i="3" s="1"/>
  <c r="G10" i="14"/>
  <c r="G10" i="3" s="1"/>
  <c r="F10" i="14"/>
  <c r="F10" i="3" s="1"/>
  <c r="D10" i="14"/>
  <c r="D10" i="3" s="1"/>
  <c r="C10" i="14"/>
  <c r="B10" i="14"/>
  <c r="B10" i="3" s="1"/>
  <c r="E9" i="14"/>
  <c r="E9" i="3" s="1"/>
  <c r="J9" i="14"/>
  <c r="J9" i="3" s="1"/>
  <c r="K9" i="14"/>
  <c r="K9" i="3" s="1"/>
  <c r="I9" i="14"/>
  <c r="I9" i="3" s="1"/>
  <c r="H9" i="14"/>
  <c r="H9" i="3" s="1"/>
  <c r="G9" i="14"/>
  <c r="G9" i="3" s="1"/>
  <c r="F9" i="14"/>
  <c r="F9" i="3" s="1"/>
  <c r="D9" i="14"/>
  <c r="D9" i="3" s="1"/>
  <c r="C9" i="14"/>
  <c r="C9" i="3" s="1"/>
  <c r="B9" i="14"/>
  <c r="B9" i="3" s="1"/>
  <c r="E8" i="14"/>
  <c r="E8" i="3" s="1"/>
  <c r="J8" i="14"/>
  <c r="J8" i="3" s="1"/>
  <c r="K8" i="14"/>
  <c r="K8" i="3" s="1"/>
  <c r="I8" i="14"/>
  <c r="I8" i="3" s="1"/>
  <c r="H8" i="14"/>
  <c r="H8" i="3" s="1"/>
  <c r="G8" i="14"/>
  <c r="G8" i="3" s="1"/>
  <c r="F8" i="14"/>
  <c r="F8" i="3" s="1"/>
  <c r="D8" i="14"/>
  <c r="D8" i="3" s="1"/>
  <c r="C8" i="14"/>
  <c r="C8" i="3" s="1"/>
  <c r="B8" i="14"/>
  <c r="B8" i="3" s="1"/>
  <c r="E7" i="14"/>
  <c r="E7" i="3" s="1"/>
  <c r="J7" i="14"/>
  <c r="J7" i="3" s="1"/>
  <c r="K7" i="14"/>
  <c r="K7" i="3" s="1"/>
  <c r="I7" i="14"/>
  <c r="I7" i="3" s="1"/>
  <c r="H7" i="14"/>
  <c r="H7" i="3" s="1"/>
  <c r="G7" i="14"/>
  <c r="G7" i="3" s="1"/>
  <c r="F7" i="14"/>
  <c r="F7" i="3" s="1"/>
  <c r="D7" i="14"/>
  <c r="D7" i="3" s="1"/>
  <c r="C7" i="14"/>
  <c r="C7" i="3" s="1"/>
  <c r="B7" i="14"/>
  <c r="B7" i="3" s="1"/>
  <c r="L7" i="3" s="1"/>
  <c r="E6" i="14"/>
  <c r="E6" i="3" s="1"/>
  <c r="J6" i="14"/>
  <c r="J6" i="3" s="1"/>
  <c r="K6" i="14"/>
  <c r="K6" i="3" s="1"/>
  <c r="I6" i="14"/>
  <c r="I6" i="3" s="1"/>
  <c r="H6" i="14"/>
  <c r="H6" i="3" s="1"/>
  <c r="G6" i="14"/>
  <c r="G6" i="3" s="1"/>
  <c r="F6" i="14"/>
  <c r="F6" i="3" s="1"/>
  <c r="D6" i="14"/>
  <c r="D6" i="3" s="1"/>
  <c r="C6" i="14"/>
  <c r="B6" i="14"/>
  <c r="B6" i="3" s="1"/>
  <c r="E5" i="14"/>
  <c r="E5" i="3" s="1"/>
  <c r="J5" i="14"/>
  <c r="K5" i="14"/>
  <c r="K5" i="3" s="1"/>
  <c r="I5" i="14"/>
  <c r="I5" i="3" s="1"/>
  <c r="H5" i="14"/>
  <c r="H5" i="3" s="1"/>
  <c r="G5" i="14"/>
  <c r="G5" i="3" s="1"/>
  <c r="F5" i="14"/>
  <c r="F5" i="3" s="1"/>
  <c r="D5" i="14"/>
  <c r="D5" i="3" s="1"/>
  <c r="C5" i="14"/>
  <c r="C5" i="3" s="1"/>
  <c r="B5" i="14"/>
  <c r="B5" i="3" s="1"/>
  <c r="L8" i="3" l="1"/>
  <c r="J11" i="14"/>
  <c r="J5" i="3"/>
  <c r="L5" i="3" s="1"/>
  <c r="L9" i="3"/>
  <c r="K11" i="3"/>
  <c r="L6" i="14"/>
  <c r="C6" i="3"/>
  <c r="L6" i="3" s="1"/>
  <c r="L10" i="14"/>
  <c r="C10" i="3"/>
  <c r="L10" i="3" s="1"/>
  <c r="G11" i="14"/>
  <c r="L9" i="14"/>
  <c r="C11" i="14"/>
  <c r="H11" i="14"/>
  <c r="E11" i="14"/>
  <c r="F11" i="14"/>
  <c r="K11" i="14"/>
  <c r="L5" i="14"/>
  <c r="D11" i="14"/>
  <c r="I11" i="14"/>
  <c r="L7" i="14"/>
  <c r="L8" i="14"/>
  <c r="B11" i="14"/>
  <c r="L11" i="3" l="1"/>
  <c r="L11" i="14"/>
  <c r="D11" i="3" l="1"/>
  <c r="B11" i="3" l="1"/>
  <c r="B13" i="1" l="1"/>
  <c r="B12" i="1"/>
  <c r="B11" i="1"/>
  <c r="B10" i="1"/>
  <c r="B9" i="1"/>
  <c r="I11" i="3" l="1"/>
  <c r="H11" i="3"/>
  <c r="G11" i="3"/>
  <c r="F11" i="3"/>
  <c r="E11" i="3"/>
  <c r="C11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J11" i="3" l="1"/>
  <c r="D14" i="1"/>
  <c r="D14" i="2"/>
</calcChain>
</file>

<file path=xl/sharedStrings.xml><?xml version="1.0" encoding="utf-8"?>
<sst xmlns="http://schemas.openxmlformats.org/spreadsheetml/2006/main" count="4812" uniqueCount="732">
  <si>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</si>
  <si>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</si>
  <si>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</si>
  <si>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</si>
  <si>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</si>
  <si>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</si>
  <si>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</si>
  <si>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</si>
  <si>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</si>
  <si>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</si>
  <si>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</si>
  <si>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</si>
  <si>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</si>
  <si>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</si>
  <si>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</si>
  <si>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</si>
  <si>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</si>
  <si>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</si>
  <si>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</si>
  <si>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</si>
  <si>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</si>
  <si>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</si>
  <si>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</si>
  <si>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</si>
  <si>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</si>
  <si>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</si>
  <si>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</si>
  <si>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</si>
  <si>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</si>
  <si>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</si>
  <si>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</si>
  <si>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</si>
  <si>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</si>
  <si>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</si>
  <si>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</si>
  <si>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</si>
  <si>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</si>
  <si>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</si>
  <si>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</si>
  <si>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</si>
  <si>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</si>
  <si>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</si>
  <si>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</si>
  <si>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</si>
  <si>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</si>
  <si>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</si>
  <si>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</si>
  <si>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</si>
  <si>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</si>
  <si>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</si>
  <si>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</si>
  <si>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</si>
  <si>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</si>
  <si>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</si>
  <si>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</si>
  <si>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</si>
  <si>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</si>
  <si>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</si>
  <si>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</si>
  <si>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</si>
  <si>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</si>
  <si>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</si>
  <si>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</si>
  <si>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</si>
  <si>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</si>
  <si>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</si>
  <si>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</si>
  <si>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</si>
  <si>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</si>
  <si>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</si>
  <si>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</si>
  <si>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</si>
  <si>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</si>
  <si>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</si>
  <si>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</si>
  <si>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</si>
  <si>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</si>
  <si>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</si>
  <si>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</si>
  <si>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</si>
  <si>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</si>
  <si>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</si>
  <si>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</si>
  <si>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</si>
  <si>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</si>
  <si>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</si>
  <si>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</si>
  <si>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</si>
  <si>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</si>
  <si>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</si>
  <si>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</si>
  <si>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</si>
  <si>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</si>
  <si>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</si>
  <si>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</si>
  <si>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</si>
  <si>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</si>
  <si>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</si>
  <si>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</si>
  <si>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</si>
  <si>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</si>
  <si>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</si>
  <si>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</si>
  <si>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</si>
  <si>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</si>
  <si>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</si>
  <si>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</si>
  <si>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</si>
  <si>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</si>
  <si>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</si>
  <si>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</si>
  <si>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</si>
  <si>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</si>
  <si>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</si>
  <si>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</si>
  <si>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</si>
  <si>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</si>
  <si>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</si>
  <si>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</si>
  <si>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</si>
  <si>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</si>
  <si>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</si>
  <si>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</si>
  <si>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</si>
  <si>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</si>
  <si>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</si>
  <si>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</si>
  <si>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</si>
  <si>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</si>
  <si>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</si>
  <si>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</si>
  <si>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</si>
  <si>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</si>
  <si>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</si>
  <si>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</si>
  <si>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</si>
  <si>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</si>
  <si>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</si>
  <si>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</si>
  <si>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</si>
  <si>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</si>
  <si>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</si>
  <si>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</si>
  <si>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</si>
  <si>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</si>
  <si>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</si>
  <si>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</si>
  <si>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</si>
  <si>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</si>
  <si>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</si>
  <si>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</si>
  <si>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</si>
  <si>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</si>
  <si>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</si>
  <si>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</si>
  <si>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</si>
  <si>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</si>
  <si>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</si>
  <si>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</si>
  <si>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</si>
  <si>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</si>
  <si>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</si>
  <si>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</si>
  <si>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</si>
  <si>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</si>
  <si>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</si>
  <si>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</si>
  <si>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</si>
  <si>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</si>
  <si>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</si>
  <si>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</si>
  <si>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</si>
  <si>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</si>
  <si>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</si>
  <si>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</si>
  <si>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</si>
  <si>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</si>
  <si>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</si>
  <si>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</si>
  <si>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</si>
  <si>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</si>
  <si>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</si>
  <si>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</si>
  <si>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</si>
  <si>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</si>
  <si>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</si>
  <si>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</si>
  <si>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</si>
  <si>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</si>
  <si>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</si>
  <si>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</si>
  <si>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</si>
  <si>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</si>
  <si>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</si>
  <si>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</si>
  <si>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</si>
  <si>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</si>
  <si>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</si>
  <si>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</si>
  <si>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</si>
  <si>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</si>
  <si>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</si>
  <si>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</si>
  <si>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</si>
  <si>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</si>
  <si>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</si>
  <si>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</si>
  <si>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</si>
  <si>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</si>
  <si>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</si>
  <si>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</si>
  <si>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</si>
  <si>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</si>
  <si>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</si>
  <si>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</si>
  <si>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</si>
  <si>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</si>
  <si>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</si>
  <si>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</si>
  <si>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</si>
  <si>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</si>
  <si>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</si>
  <si>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</si>
  <si>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</si>
  <si>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</si>
  <si>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</si>
  <si>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</si>
  <si>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</si>
  <si>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</si>
  <si>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</si>
  <si>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</si>
  <si>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</si>
  <si>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</si>
  <si>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</si>
  <si>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</si>
  <si>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</si>
  <si>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</si>
  <si>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</si>
  <si>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</si>
  <si>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</si>
  <si>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</si>
  <si>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</si>
  <si>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</si>
  <si>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</si>
  <si>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</si>
  <si>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</si>
  <si>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</si>
  <si>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</si>
  <si>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</si>
  <si>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</si>
  <si>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</si>
  <si>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</si>
  <si>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</si>
  <si>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</si>
  <si>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</si>
  <si>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</si>
  <si>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</si>
  <si>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</si>
  <si>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</si>
  <si>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</si>
  <si>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</si>
  <si>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</si>
  <si>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</si>
  <si>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</si>
  <si>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</si>
  <si>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</si>
  <si>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</si>
  <si>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</si>
  <si>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</si>
  <si>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</si>
  <si>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</si>
  <si>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</si>
  <si>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</si>
  <si>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</si>
  <si>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</si>
  <si>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</si>
  <si>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</si>
  <si>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</si>
  <si>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</si>
  <si>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</si>
  <si>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</si>
  <si>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</si>
  <si>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</si>
  <si>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</si>
  <si>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</si>
  <si>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</si>
  <si>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</si>
  <si>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</si>
  <si>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</si>
  <si>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</si>
  <si>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</si>
  <si>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</si>
  <si>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</si>
  <si>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</si>
  <si>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</si>
  <si>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</si>
  <si>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</si>
  <si>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</si>
  <si>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</si>
  <si>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</si>
  <si>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</si>
  <si>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</si>
  <si>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</si>
  <si>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</si>
  <si>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</si>
  <si>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</si>
  <si>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</si>
  <si>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</si>
  <si>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</si>
  <si>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</si>
  <si>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</si>
  <si>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</si>
  <si>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</si>
  <si>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</si>
  <si>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</si>
  <si>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</si>
  <si>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</si>
  <si>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</si>
  <si>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</si>
  <si>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</si>
  <si>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</si>
  <si>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</si>
  <si>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</si>
  <si>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</si>
  <si>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</si>
  <si>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</si>
  <si>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</si>
  <si>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</si>
  <si>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</si>
  <si>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</si>
  <si>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</si>
  <si>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</si>
  <si>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</si>
  <si>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</si>
  <si>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</si>
  <si>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</si>
  <si>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</si>
  <si>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</si>
  <si>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</si>
  <si>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</si>
  <si>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</si>
  <si>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</si>
  <si>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</si>
  <si>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</si>
  <si>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</si>
  <si>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</si>
  <si>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</si>
  <si>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</si>
  <si>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</si>
  <si>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</si>
  <si>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</si>
  <si>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</si>
  <si>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</si>
  <si>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</si>
  <si>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</si>
  <si>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</si>
  <si>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</si>
  <si>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</si>
  <si>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</si>
  <si>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</si>
  <si>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</si>
  <si>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</si>
  <si>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</si>
  <si>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</si>
  <si>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</si>
  <si>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</si>
  <si>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</si>
  <si>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</si>
  <si>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</si>
  <si>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</si>
  <si>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</si>
  <si>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</si>
  <si>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</si>
  <si>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</si>
  <si>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</si>
  <si>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</si>
  <si>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</si>
  <si>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</si>
  <si>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</si>
  <si>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</si>
  <si>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</si>
  <si>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</si>
  <si>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</si>
  <si>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</si>
  <si>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</si>
  <si>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</si>
  <si>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</si>
  <si>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</si>
  <si>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</si>
  <si>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</si>
  <si>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</si>
  <si>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</si>
  <si>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</si>
  <si>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</si>
  <si>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</si>
  <si>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</si>
  <si>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</si>
  <si>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</si>
  <si>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</si>
  <si>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</si>
  <si>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</si>
  <si>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</si>
  <si>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</si>
  <si>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</si>
  <si>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</si>
  <si>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</si>
  <si>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</si>
  <si>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</si>
  <si>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</si>
  <si>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</si>
  <si>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</si>
  <si>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</si>
  <si>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</si>
  <si>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</si>
  <si>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</si>
  <si>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</si>
  <si>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</si>
  <si>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</si>
  <si>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</si>
  <si>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</si>
  <si>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</si>
  <si>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</si>
  <si>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</si>
  <si>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</si>
  <si>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</si>
  <si>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</si>
  <si>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</si>
  <si>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</si>
  <si>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</si>
  <si>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</si>
  <si>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</si>
  <si>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</si>
  <si>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</si>
  <si>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</si>
  <si>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</si>
  <si>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</si>
  <si>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</si>
  <si>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</si>
  <si>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</si>
  <si>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</si>
  <si>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</si>
  <si>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</si>
  <si>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</si>
  <si>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</si>
  <si>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</si>
  <si>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</si>
  <si>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</si>
  <si>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</si>
  <si>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</si>
  <si>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</si>
  <si>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</si>
  <si>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</si>
  <si>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</si>
  <si>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</si>
  <si>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</si>
  <si>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</si>
  <si>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</si>
  <si>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</si>
  <si>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</si>
  <si>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</si>
  <si>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</si>
  <si>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</si>
  <si>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</si>
  <si>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</si>
  <si>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</si>
  <si>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</si>
  <si>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</si>
  <si>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</si>
  <si>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</si>
  <si>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</si>
  <si>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</si>
  <si>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</si>
  <si>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</si>
  <si>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</si>
  <si>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</si>
  <si>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</si>
  <si>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</si>
  <si>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</si>
  <si>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</si>
  <si>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</si>
  <si>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</si>
  <si>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</si>
  <si>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</si>
  <si>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</si>
  <si>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</si>
  <si>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</si>
  <si>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</si>
  <si>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</si>
  <si>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</si>
  <si>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</si>
  <si>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</si>
  <si>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</si>
  <si>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</si>
  <si>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</si>
  <si>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</si>
  <si>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</si>
  <si>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</si>
  <si>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</si>
  <si>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</si>
  <si>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</si>
  <si>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</si>
  <si>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</si>
  <si>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</si>
  <si>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</si>
  <si>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</si>
  <si>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</si>
  <si>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</si>
  <si>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</si>
  <si>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</si>
  <si>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</si>
  <si>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</si>
  <si>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</si>
  <si>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</si>
  <si>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</si>
  <si>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</si>
  <si>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</si>
  <si>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</si>
  <si>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</si>
  <si>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</si>
  <si>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</si>
  <si>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</si>
  <si>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</si>
  <si>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</si>
  <si>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</si>
  <si>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</si>
  <si>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</si>
  <si>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</si>
  <si>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</si>
  <si>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</si>
  <si>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</si>
  <si>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</si>
  <si>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</si>
  <si>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</si>
  <si>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</si>
  <si>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</si>
  <si>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</si>
  <si>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</si>
  <si>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</si>
  <si>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</si>
  <si>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</si>
  <si>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</si>
  <si>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</si>
  <si>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</si>
  <si>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</si>
  <si>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</si>
  <si>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</si>
  <si>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</si>
  <si>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</si>
  <si>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</si>
  <si>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</si>
  <si>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</si>
  <si>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</si>
  <si>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</si>
  <si>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</si>
  <si>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</si>
  <si>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</si>
  <si>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</si>
  <si>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</si>
  <si>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</si>
  <si>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</si>
  <si>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</si>
  <si>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</si>
  <si>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</si>
  <si>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</si>
  <si>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</si>
  <si>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</si>
  <si>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</si>
  <si>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</si>
  <si>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</si>
  <si>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</si>
  <si>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</si>
  <si>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</si>
  <si>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</si>
  <si>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</si>
  <si>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</si>
  <si>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</si>
  <si>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</si>
  <si>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</si>
  <si>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</si>
  <si>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</si>
  <si>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</si>
  <si>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</si>
  <si>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</si>
  <si>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</si>
  <si>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</si>
  <si>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</si>
  <si>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</si>
  <si>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</si>
  <si>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</si>
  <si>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</si>
  <si>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</si>
  <si>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</si>
  <si>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</si>
  <si>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</si>
  <si>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</si>
  <si>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</si>
  <si>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</si>
  <si>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</si>
  <si>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</si>
  <si>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</si>
  <si>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</si>
  <si>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</si>
  <si>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</si>
  <si>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</si>
  <si>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</si>
  <si>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</si>
  <si>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</si>
  <si>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</si>
  <si>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</si>
  <si>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</si>
  <si>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</si>
  <si>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</si>
  <si>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</si>
  <si>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</si>
  <si>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</si>
  <si>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</si>
  <si>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</si>
  <si>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</si>
  <si>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</si>
  <si>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</si>
  <si>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</si>
  <si>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</si>
  <si>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</si>
  <si>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</si>
  <si>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</si>
  <si>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</si>
  <si>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</si>
  <si>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</si>
  <si>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</si>
  <si>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</si>
  <si>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</si>
  <si>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</si>
  <si>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</si>
  <si>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</si>
  <si>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</si>
  <si>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</si>
  <si>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</si>
  <si>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</si>
  <si>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</si>
  <si>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</si>
  <si>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</si>
  <si>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</si>
  <si>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</si>
  <si>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</si>
  <si>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</si>
  <si>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</si>
  <si>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</si>
  <si>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</si>
  <si>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</si>
  <si>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</si>
  <si>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</si>
  <si>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</si>
  <si>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</si>
  <si>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</si>
  <si>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</si>
  <si>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</si>
  <si>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</si>
  <si>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</si>
  <si>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</si>
  <si>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</si>
  <si>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</si>
  <si>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</si>
  <si>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</si>
  <si>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</si>
  <si>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</si>
  <si>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</si>
  <si>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</si>
  <si>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</si>
  <si>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</si>
  <si>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</si>
  <si>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</si>
  <si>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</si>
  <si>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</si>
  <si>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</si>
  <si>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</si>
  <si>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</si>
  <si>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</si>
  <si>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</si>
  <si>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</si>
  <si>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</si>
  <si>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</si>
  <si>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</si>
  <si>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</si>
  <si>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</si>
  <si>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</si>
  <si>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</si>
  <si>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</si>
  <si>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</si>
  <si>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</si>
  <si>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</si>
  <si>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</si>
  <si>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</si>
  <si>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</si>
  <si>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</si>
  <si>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</si>
  <si>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</si>
  <si>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</si>
  <si>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</si>
  <si>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</si>
  <si>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</si>
  <si>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</si>
  <si>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</si>
  <si>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</si>
  <si>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</si>
  <si>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</si>
  <si>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</si>
  <si>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</si>
  <si>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</si>
  <si>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</si>
  <si>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</si>
  <si>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</si>
  <si>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</si>
  <si>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</si>
  <si>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</si>
  <si>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</si>
  <si>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</si>
  <si>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San Quintin</t>
  </si>
  <si>
    <t>(ANEXO VII) PARTICIPACIONES FEDERALES MINISTRADAS A LOS MUNICIPIOS EN EL MES DE OCTUBRE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</si>
  <si>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</si>
  <si>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</si>
  <si>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</si>
  <si>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</si>
  <si>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</si>
  <si>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</si>
  <si>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</si>
  <si>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</si>
  <si>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
I.S.R. 
Art. 3-B TIMBRADO NOMINAS
A 
LOS 
MUNICIPIOS</t>
  </si>
  <si>
    <t xml:space="preserve">I.S.R. 
ENAJENACION BIENES INMUEBLES
</t>
  </si>
  <si>
    <t>FONDO DE COMPENSACION 
DEL IMPUESTO 
SOBRE 
AUTOMOVILES 
NUEVOS</t>
  </si>
  <si>
    <t>(ANEXO VII) PARTICIPACIONES FEDERALES MINISTRADAS A LOS MUNICIPIOS EN EL MES DE NOVIEMBRE</t>
  </si>
  <si>
    <t>(ANEXO VII) PARTICIPACIONES FEDERALES MINISTRADAS A LOS MUNICIPIOS EN EL MES DE DICIEMBRE</t>
  </si>
  <si>
    <t xml:space="preserve">(ANEXO VII) PARTICIPACIONES FEDERALES MINISTRADAS A LOS MUNICIPIOS EN EL 4to. TRIMESTRE (OCTUBRE A DICIEMBRE)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</si>
</sst>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164" fontId="2" fillId="0" borderId="3" xfId="0" applyNumberFormat="1" applyFont="1" applyFill="1" applyBorder="1"/>
    <xf numFmtId="43" fontId="0" fillId="0" borderId="0" xfId="2" applyFont="1"/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43" fontId="8" fillId="0" borderId="0" xfId="2" applyFont="1"/>
    <xf numFmtId="44" fontId="0" fillId="0" borderId="0" xfId="0" applyNumberFormat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2" fillId="0" borderId="3" xfId="1" applyFont="1" applyFill="1" applyBorder="1"/>
    <xf numFmtId="166" fontId="2" fillId="0" borderId="3" xfId="1" applyNumberFormat="1" applyFont="1" applyFill="1" applyBorder="1"/>
    <xf numFmtId="166" fontId="2" fillId="0" borderId="4" xfId="1" applyNumberFormat="1" applyFont="1" applyFill="1" applyBorder="1"/>
    <xf numFmtId="0" fontId="2" fillId="0" borderId="4" xfId="0" applyFont="1" applyFill="1" applyBorder="1" applyAlignment="1">
      <alignment horizontal="center"/>
    </xf>
    <xf numFmtId="44" fontId="2" fillId="0" borderId="6" xfId="1" applyFont="1" applyFill="1" applyBorder="1"/>
    <xf numFmtId="44" fontId="2" fillId="3" borderId="4" xfId="1" applyFont="1" applyFill="1" applyBorder="1"/>
    <xf numFmtId="44" fontId="2" fillId="0" borderId="4" xfId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3" fontId="0" fillId="0" borderId="0" xfId="6" applyFont="1"/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43" fontId="8" fillId="0" borderId="0" xfId="6" applyFont="1"/>
    <xf numFmtId="44" fontId="0" fillId="0" borderId="0" xfId="0" applyNumberFormat="1"/>
    <xf numFmtId="0" fontId="2" fillId="0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5" applyFont="1" applyAlignment="1">
      <alignment vertical="center"/>
    </xf>
    <xf numFmtId="166" fontId="2" fillId="0" borderId="6" xfId="1" applyNumberFormat="1" applyFont="1" applyFill="1" applyBorder="1"/>
    <xf numFmtId="166" fontId="2" fillId="3" borderId="4" xfId="1" applyNumberFormat="1" applyFont="1" applyFill="1" applyBorder="1"/>
    <xf numFmtId="164" fontId="2" fillId="0" borderId="6" xfId="0" applyNumberFormat="1" applyFont="1" applyFill="1" applyBorder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7">
    <cellStyle name="Millares" xfId="2" builtinId="3"/>
    <cellStyle name="Millares 2" xfId="3"/>
    <cellStyle name="Millares 3" xfId="6"/>
    <cellStyle name="Moneda" xfId="1" builtinId="4"/>
    <cellStyle name="Moneda 2" xfId="4"/>
    <cellStyle name="Moneda 3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LONSO\PARTICIPACIONES\2021\4to%20TRIMESTRE\10%20OCTUBRE\PARTICIPACIONES\PARTICIPACION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LONSO\PARTICIPACIONES\2021\4to%20TRIMESTRE\12%20DICIEMBRE\PARTICIPACIONES\PARTICIP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ALES Y COMPENSTAORIO"/>
      <sheetName val="FISM Y FORTAMUN"/>
      <sheetName val="OCTUBRE"/>
      <sheetName val="Hoja1"/>
      <sheetName val="MEXICALI"/>
      <sheetName val="TIJUANA"/>
      <sheetName val="ENSENADA"/>
      <sheetName val="TECATE"/>
      <sheetName val="ROSARITO"/>
    </sheetNames>
    <sheetDataSet>
      <sheetData sheetId="0"/>
      <sheetData sheetId="1"/>
      <sheetData sheetId="2"/>
      <sheetData sheetId="3">
        <row r="3">
          <cell r="D3">
            <v>755677.65</v>
          </cell>
        </row>
        <row r="4">
          <cell r="C4">
            <v>18377181</v>
          </cell>
        </row>
        <row r="5">
          <cell r="C5">
            <v>2478882</v>
          </cell>
        </row>
        <row r="6">
          <cell r="C6">
            <v>1007425</v>
          </cell>
        </row>
        <row r="7">
          <cell r="E7">
            <v>217400</v>
          </cell>
          <cell r="F7">
            <v>96</v>
          </cell>
        </row>
        <row r="8">
          <cell r="C8">
            <v>21466385</v>
          </cell>
        </row>
        <row r="9">
          <cell r="C9">
            <v>4466384</v>
          </cell>
        </row>
        <row r="10">
          <cell r="K10">
            <v>37081</v>
          </cell>
        </row>
        <row r="11">
          <cell r="C11">
            <v>3043574</v>
          </cell>
        </row>
        <row r="12">
          <cell r="C12">
            <v>2172289</v>
          </cell>
        </row>
        <row r="13">
          <cell r="D13">
            <v>2215726</v>
          </cell>
          <cell r="G13">
            <v>589660</v>
          </cell>
          <cell r="H13">
            <v>454099</v>
          </cell>
        </row>
        <row r="14">
          <cell r="D14">
            <v>3107155</v>
          </cell>
        </row>
        <row r="15">
          <cell r="C15">
            <v>1689391</v>
          </cell>
          <cell r="D15">
            <v>628375</v>
          </cell>
          <cell r="G15">
            <v>82003</v>
          </cell>
        </row>
        <row r="16">
          <cell r="L16">
            <v>32040</v>
          </cell>
        </row>
        <row r="17">
          <cell r="I17">
            <v>3229023</v>
          </cell>
        </row>
        <row r="18">
          <cell r="C18">
            <v>19257302</v>
          </cell>
        </row>
        <row r="19">
          <cell r="C19">
            <v>9503293</v>
          </cell>
        </row>
        <row r="20">
          <cell r="C20">
            <v>9816172</v>
          </cell>
        </row>
        <row r="21">
          <cell r="C21">
            <v>6940497</v>
          </cell>
        </row>
        <row r="22">
          <cell r="I22">
            <v>497592</v>
          </cell>
        </row>
        <row r="23">
          <cell r="I23">
            <v>694270</v>
          </cell>
        </row>
        <row r="24">
          <cell r="C24">
            <v>2005234</v>
          </cell>
        </row>
        <row r="25">
          <cell r="E25">
            <v>3729582</v>
          </cell>
          <cell r="F25">
            <v>4392</v>
          </cell>
        </row>
        <row r="26">
          <cell r="E26">
            <v>308317</v>
          </cell>
          <cell r="F26">
            <v>319</v>
          </cell>
        </row>
        <row r="27">
          <cell r="E27">
            <v>215812</v>
          </cell>
          <cell r="F27">
            <v>255</v>
          </cell>
        </row>
        <row r="28">
          <cell r="C28">
            <v>9710085</v>
          </cell>
        </row>
        <row r="29">
          <cell r="C29">
            <v>44638733</v>
          </cell>
        </row>
        <row r="30">
          <cell r="C30">
            <v>8805609</v>
          </cell>
        </row>
        <row r="31">
          <cell r="C31">
            <v>5461358</v>
          </cell>
        </row>
        <row r="32">
          <cell r="C32">
            <v>1886290</v>
          </cell>
        </row>
        <row r="33">
          <cell r="L33">
            <v>494384</v>
          </cell>
        </row>
        <row r="34">
          <cell r="L34">
            <v>43989</v>
          </cell>
        </row>
        <row r="35">
          <cell r="L35">
            <v>28501</v>
          </cell>
        </row>
        <row r="36">
          <cell r="K36">
            <v>2293992</v>
          </cell>
        </row>
        <row r="37">
          <cell r="K37">
            <v>137980</v>
          </cell>
        </row>
        <row r="38">
          <cell r="K38">
            <v>50608</v>
          </cell>
        </row>
        <row r="39">
          <cell r="D39">
            <v>24220351</v>
          </cell>
          <cell r="G39">
            <v>7999443</v>
          </cell>
          <cell r="H39">
            <v>8623906</v>
          </cell>
        </row>
        <row r="40">
          <cell r="D40">
            <v>2916899</v>
          </cell>
        </row>
        <row r="41">
          <cell r="D41">
            <v>1945845</v>
          </cell>
          <cell r="G41">
            <v>635411</v>
          </cell>
          <cell r="H41">
            <v>700116</v>
          </cell>
        </row>
        <row r="42">
          <cell r="D42">
            <v>609194</v>
          </cell>
          <cell r="G42">
            <v>195414</v>
          </cell>
          <cell r="H42">
            <v>222715</v>
          </cell>
        </row>
        <row r="43">
          <cell r="J43">
            <v>129995</v>
          </cell>
        </row>
        <row r="44">
          <cell r="I44">
            <v>6420176</v>
          </cell>
        </row>
        <row r="45">
          <cell r="I45">
            <v>796669</v>
          </cell>
        </row>
        <row r="46">
          <cell r="I46">
            <v>735012</v>
          </cell>
        </row>
        <row r="47">
          <cell r="E47">
            <v>3878543</v>
          </cell>
          <cell r="F47">
            <v>2329</v>
          </cell>
        </row>
        <row r="48">
          <cell r="E48">
            <v>250434</v>
          </cell>
          <cell r="F48">
            <v>150</v>
          </cell>
        </row>
        <row r="49">
          <cell r="E49">
            <v>226804</v>
          </cell>
          <cell r="F49">
            <v>136</v>
          </cell>
        </row>
        <row r="50">
          <cell r="C50">
            <v>17539192</v>
          </cell>
        </row>
        <row r="51">
          <cell r="C51">
            <v>1500000</v>
          </cell>
        </row>
        <row r="52">
          <cell r="C52">
            <v>81993888</v>
          </cell>
        </row>
        <row r="53">
          <cell r="C53">
            <v>8874363</v>
          </cell>
        </row>
        <row r="54">
          <cell r="C54">
            <v>6274594</v>
          </cell>
        </row>
        <row r="55">
          <cell r="C55">
            <v>1812843</v>
          </cell>
        </row>
        <row r="56">
          <cell r="C56">
            <v>100702792</v>
          </cell>
        </row>
        <row r="57">
          <cell r="C57">
            <v>14211304</v>
          </cell>
        </row>
        <row r="58">
          <cell r="C58">
            <v>7706296</v>
          </cell>
        </row>
        <row r="59">
          <cell r="C59">
            <v>2226487</v>
          </cell>
        </row>
        <row r="60">
          <cell r="D60">
            <v>29445231</v>
          </cell>
          <cell r="G60">
            <v>8252654</v>
          </cell>
          <cell r="H60">
            <v>5928955</v>
          </cell>
        </row>
        <row r="61">
          <cell r="L61">
            <v>33747</v>
          </cell>
        </row>
        <row r="62">
          <cell r="K62">
            <v>30838</v>
          </cell>
        </row>
        <row r="63">
          <cell r="C63">
            <v>1500000</v>
          </cell>
        </row>
        <row r="64">
          <cell r="C64">
            <v>21233151</v>
          </cell>
        </row>
        <row r="65">
          <cell r="D65">
            <v>4714259</v>
          </cell>
        </row>
        <row r="66">
          <cell r="L66">
            <v>522648</v>
          </cell>
        </row>
        <row r="67">
          <cell r="L67">
            <v>30563</v>
          </cell>
        </row>
        <row r="68">
          <cell r="K68">
            <v>1128266</v>
          </cell>
        </row>
        <row r="69">
          <cell r="K69">
            <v>13857</v>
          </cell>
        </row>
        <row r="70">
          <cell r="D70">
            <v>2253301</v>
          </cell>
          <cell r="G70">
            <v>631536</v>
          </cell>
          <cell r="H70">
            <v>453714</v>
          </cell>
        </row>
        <row r="71">
          <cell r="D71">
            <v>651019</v>
          </cell>
          <cell r="G71">
            <v>182462</v>
          </cell>
          <cell r="H71">
            <v>131086</v>
          </cell>
        </row>
        <row r="72">
          <cell r="J72">
            <v>196556</v>
          </cell>
        </row>
        <row r="73">
          <cell r="J73">
            <v>110581</v>
          </cell>
        </row>
        <row r="74">
          <cell r="J74">
            <v>1121403</v>
          </cell>
        </row>
        <row r="75">
          <cell r="C75">
            <v>19467291</v>
          </cell>
        </row>
        <row r="76">
          <cell r="E76">
            <v>2849376</v>
          </cell>
          <cell r="F76">
            <v>1735</v>
          </cell>
        </row>
        <row r="77">
          <cell r="I77">
            <v>6662050</v>
          </cell>
        </row>
        <row r="78">
          <cell r="C78">
            <v>91759189</v>
          </cell>
        </row>
        <row r="79">
          <cell r="E79">
            <v>671097</v>
          </cell>
          <cell r="F79">
            <v>409</v>
          </cell>
        </row>
        <row r="80">
          <cell r="I80">
            <v>1663254</v>
          </cell>
        </row>
        <row r="81">
          <cell r="C81">
            <v>16552136</v>
          </cell>
        </row>
        <row r="82">
          <cell r="E82">
            <v>183982</v>
          </cell>
          <cell r="F82">
            <v>112</v>
          </cell>
        </row>
        <row r="83">
          <cell r="I83">
            <v>826682</v>
          </cell>
        </row>
        <row r="84">
          <cell r="C84">
            <v>7021885</v>
          </cell>
        </row>
        <row r="85">
          <cell r="E85">
            <v>158302</v>
          </cell>
          <cell r="F85">
            <v>96</v>
          </cell>
        </row>
        <row r="86">
          <cell r="I86">
            <v>882323</v>
          </cell>
        </row>
        <row r="87">
          <cell r="C87">
            <v>7657092</v>
          </cell>
        </row>
        <row r="88">
          <cell r="I88">
            <v>762703</v>
          </cell>
        </row>
        <row r="89">
          <cell r="E89">
            <v>166622</v>
          </cell>
          <cell r="F89">
            <v>101</v>
          </cell>
        </row>
        <row r="90">
          <cell r="C90">
            <v>2028749</v>
          </cell>
        </row>
        <row r="91">
          <cell r="C91">
            <v>157169.4</v>
          </cell>
        </row>
        <row r="92">
          <cell r="C92">
            <v>32963579</v>
          </cell>
        </row>
        <row r="93">
          <cell r="C93">
            <v>68450166</v>
          </cell>
        </row>
        <row r="94">
          <cell r="C94">
            <v>12347498</v>
          </cell>
        </row>
        <row r="95">
          <cell r="C95">
            <v>5238159</v>
          </cell>
        </row>
        <row r="96">
          <cell r="C96">
            <v>5712008</v>
          </cell>
        </row>
        <row r="97">
          <cell r="C97">
            <v>1513398</v>
          </cell>
        </row>
        <row r="98">
          <cell r="D98">
            <v>12106636</v>
          </cell>
          <cell r="G98">
            <v>4066645</v>
          </cell>
          <cell r="H98">
            <v>2855210</v>
          </cell>
        </row>
        <row r="99">
          <cell r="D99">
            <v>25139905</v>
          </cell>
          <cell r="G99">
            <v>8444548</v>
          </cell>
          <cell r="H99">
            <v>5928955</v>
          </cell>
        </row>
        <row r="100">
          <cell r="D100">
            <v>4534904</v>
          </cell>
          <cell r="G100">
            <v>1523284</v>
          </cell>
          <cell r="H100">
            <v>1069505</v>
          </cell>
        </row>
        <row r="101">
          <cell r="D101">
            <v>555830</v>
          </cell>
          <cell r="G101">
            <v>186705</v>
          </cell>
          <cell r="H101">
            <v>131086</v>
          </cell>
        </row>
        <row r="102">
          <cell r="D102">
            <v>1923835</v>
          </cell>
          <cell r="G102">
            <v>646220</v>
          </cell>
          <cell r="H102">
            <v>453714</v>
          </cell>
        </row>
        <row r="103">
          <cell r="D103">
            <v>2097867</v>
          </cell>
          <cell r="G103">
            <v>704678</v>
          </cell>
          <cell r="H103">
            <v>494758</v>
          </cell>
        </row>
        <row r="104">
          <cell r="L104">
            <v>413960</v>
          </cell>
        </row>
        <row r="105">
          <cell r="L105">
            <v>522648</v>
          </cell>
        </row>
        <row r="106">
          <cell r="L106">
            <v>123096</v>
          </cell>
        </row>
        <row r="107">
          <cell r="L107">
            <v>33747</v>
          </cell>
        </row>
        <row r="108">
          <cell r="L108">
            <v>29037</v>
          </cell>
        </row>
        <row r="109">
          <cell r="L109">
            <v>30563</v>
          </cell>
        </row>
        <row r="110">
          <cell r="K110">
            <v>1324204</v>
          </cell>
        </row>
        <row r="111">
          <cell r="K111">
            <v>2650545</v>
          </cell>
        </row>
        <row r="112">
          <cell r="K112">
            <v>821900</v>
          </cell>
        </row>
        <row r="113">
          <cell r="K113">
            <v>141219</v>
          </cell>
        </row>
        <row r="114">
          <cell r="K114">
            <v>191733</v>
          </cell>
        </row>
        <row r="115">
          <cell r="K115">
            <v>53047</v>
          </cell>
        </row>
        <row r="116">
          <cell r="J116">
            <v>114886</v>
          </cell>
        </row>
        <row r="117">
          <cell r="J117">
            <v>5568457</v>
          </cell>
        </row>
        <row r="118">
          <cell r="J118">
            <v>133220</v>
          </cell>
        </row>
        <row r="119">
          <cell r="C119">
            <v>6724665</v>
          </cell>
        </row>
        <row r="120">
          <cell r="C120">
            <v>1781702</v>
          </cell>
        </row>
        <row r="121">
          <cell r="C121">
            <v>6166809</v>
          </cell>
        </row>
        <row r="122">
          <cell r="C122">
            <v>14536532</v>
          </cell>
        </row>
        <row r="123">
          <cell r="C123">
            <v>80585395</v>
          </cell>
        </row>
        <row r="124">
          <cell r="C124">
            <v>38807547</v>
          </cell>
        </row>
        <row r="125">
          <cell r="E125">
            <v>169375</v>
          </cell>
          <cell r="F125">
            <v>142</v>
          </cell>
        </row>
        <row r="126">
          <cell r="E126">
            <v>160918</v>
          </cell>
          <cell r="F126">
            <v>135</v>
          </cell>
        </row>
        <row r="127">
          <cell r="E127">
            <v>187023</v>
          </cell>
          <cell r="F127">
            <v>157</v>
          </cell>
        </row>
        <row r="128">
          <cell r="E128">
            <v>682188</v>
          </cell>
          <cell r="F128">
            <v>574</v>
          </cell>
        </row>
        <row r="129">
          <cell r="E129">
            <v>2294126</v>
          </cell>
          <cell r="F129">
            <v>1930</v>
          </cell>
        </row>
        <row r="130">
          <cell r="E130">
            <v>2896469</v>
          </cell>
          <cell r="F130">
            <v>2437</v>
          </cell>
        </row>
        <row r="131">
          <cell r="I131">
            <v>939256</v>
          </cell>
        </row>
        <row r="132">
          <cell r="I132">
            <v>1086566</v>
          </cell>
        </row>
        <row r="133">
          <cell r="I133">
            <v>1018046</v>
          </cell>
        </row>
        <row r="134">
          <cell r="I134">
            <v>2048269</v>
          </cell>
        </row>
        <row r="135">
          <cell r="I135">
            <v>8204203</v>
          </cell>
        </row>
        <row r="136">
          <cell r="I136">
            <v>4691941</v>
          </cell>
        </row>
        <row r="137">
          <cell r="J137">
            <v>21162180</v>
          </cell>
        </row>
        <row r="138">
          <cell r="C138">
            <v>6517991</v>
          </cell>
          <cell r="D138">
            <v>1265687</v>
          </cell>
          <cell r="H138">
            <v>1367762</v>
          </cell>
        </row>
        <row r="139">
          <cell r="C139">
            <v>13534864</v>
          </cell>
          <cell r="D139">
            <v>2628249</v>
          </cell>
          <cell r="H139">
            <v>2840211</v>
          </cell>
        </row>
        <row r="140">
          <cell r="C140">
            <v>2441509</v>
          </cell>
          <cell r="D140">
            <v>474101</v>
          </cell>
          <cell r="H140">
            <v>512336</v>
          </cell>
        </row>
        <row r="141">
          <cell r="C141">
            <v>1035757</v>
          </cell>
          <cell r="D141">
            <v>201127</v>
          </cell>
          <cell r="H141">
            <v>217348</v>
          </cell>
        </row>
        <row r="142">
          <cell r="C142">
            <v>1129453</v>
          </cell>
          <cell r="D142">
            <v>219321</v>
          </cell>
          <cell r="H142">
            <v>237009</v>
          </cell>
        </row>
        <row r="143">
          <cell r="C143">
            <v>299249</v>
          </cell>
          <cell r="D143">
            <v>58109</v>
          </cell>
          <cell r="H143">
            <v>62796</v>
          </cell>
        </row>
        <row r="144">
          <cell r="L144">
            <v>30563</v>
          </cell>
        </row>
        <row r="145">
          <cell r="L145">
            <v>29037</v>
          </cell>
        </row>
        <row r="146">
          <cell r="L146">
            <v>33747</v>
          </cell>
        </row>
        <row r="147">
          <cell r="L147">
            <v>123096</v>
          </cell>
        </row>
        <row r="148">
          <cell r="L148">
            <v>522648</v>
          </cell>
        </row>
        <row r="149">
          <cell r="L149">
            <v>413960</v>
          </cell>
        </row>
        <row r="150">
          <cell r="K150">
            <v>1088683</v>
          </cell>
        </row>
        <row r="151">
          <cell r="K151">
            <v>2179123</v>
          </cell>
        </row>
        <row r="152">
          <cell r="K152">
            <v>675718</v>
          </cell>
        </row>
        <row r="153">
          <cell r="K153">
            <v>116102</v>
          </cell>
        </row>
        <row r="154">
          <cell r="K154">
            <v>157632</v>
          </cell>
        </row>
        <row r="155">
          <cell r="K155">
            <v>43612</v>
          </cell>
        </row>
        <row r="156">
          <cell r="C156">
            <v>36009293</v>
          </cell>
        </row>
        <row r="157">
          <cell r="C157">
            <v>74774712</v>
          </cell>
        </row>
        <row r="158">
          <cell r="C158">
            <v>13488362</v>
          </cell>
        </row>
        <row r="159">
          <cell r="C159">
            <v>5722145</v>
          </cell>
        </row>
        <row r="160">
          <cell r="C160">
            <v>1500000</v>
          </cell>
        </row>
        <row r="161">
          <cell r="C161">
            <v>1653230</v>
          </cell>
        </row>
        <row r="162">
          <cell r="D162">
            <v>11572746</v>
          </cell>
          <cell r="G162">
            <v>4651402</v>
          </cell>
          <cell r="H162">
            <v>7879786</v>
          </cell>
        </row>
        <row r="163">
          <cell r="D163">
            <v>24031261</v>
          </cell>
          <cell r="G163">
            <v>9658820</v>
          </cell>
          <cell r="H163">
            <v>16362686</v>
          </cell>
        </row>
        <row r="164">
          <cell r="D164">
            <v>4334920</v>
          </cell>
          <cell r="G164">
            <v>1742322</v>
          </cell>
          <cell r="H164">
            <v>2951611</v>
          </cell>
        </row>
        <row r="165">
          <cell r="D165">
            <v>1838996</v>
          </cell>
          <cell r="G165">
            <v>739143</v>
          </cell>
          <cell r="H165">
            <v>1252157</v>
          </cell>
        </row>
        <row r="166">
          <cell r="D166">
            <v>2005353</v>
          </cell>
          <cell r="G166">
            <v>806006</v>
          </cell>
          <cell r="H166">
            <v>1365428</v>
          </cell>
        </row>
        <row r="167">
          <cell r="D167">
            <v>531319</v>
          </cell>
          <cell r="G167">
            <v>213552</v>
          </cell>
          <cell r="H167">
            <v>361771</v>
          </cell>
        </row>
        <row r="168">
          <cell r="J168">
            <v>16034122</v>
          </cell>
        </row>
        <row r="169">
          <cell r="J169">
            <v>11626</v>
          </cell>
        </row>
        <row r="170">
          <cell r="J170">
            <v>100649</v>
          </cell>
        </row>
        <row r="171">
          <cell r="J171">
            <v>5668465</v>
          </cell>
        </row>
        <row r="172">
          <cell r="J172">
            <v>16015075</v>
          </cell>
        </row>
        <row r="173">
          <cell r="C173">
            <v>6473405.3899999997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ALES Y COMPENSTAORIO"/>
      <sheetName val="FISM Y FORTAMUN"/>
      <sheetName val="DICIEMBRE"/>
      <sheetName val="Hoja1"/>
      <sheetName val="MEXICALI"/>
      <sheetName val="TIJUANA"/>
      <sheetName val="ENSENADA"/>
      <sheetName val="TECATE"/>
      <sheetName val="ROSARITO"/>
    </sheetNames>
    <sheetDataSet>
      <sheetData sheetId="0"/>
      <sheetData sheetId="1"/>
      <sheetData sheetId="2"/>
      <sheetData sheetId="3">
        <row r="3">
          <cell r="J3">
            <v>67615</v>
          </cell>
        </row>
        <row r="4">
          <cell r="J4">
            <v>303034</v>
          </cell>
        </row>
        <row r="5">
          <cell r="J5">
            <v>21018158</v>
          </cell>
        </row>
        <row r="6">
          <cell r="J6">
            <v>9010078</v>
          </cell>
        </row>
        <row r="7">
          <cell r="J7">
            <v>484190</v>
          </cell>
        </row>
        <row r="8">
          <cell r="E8">
            <v>175913</v>
          </cell>
          <cell r="F8">
            <v>62</v>
          </cell>
        </row>
        <row r="9">
          <cell r="E9">
            <v>2382670</v>
          </cell>
          <cell r="F9">
            <v>843</v>
          </cell>
        </row>
        <row r="10">
          <cell r="E10">
            <v>167129</v>
          </cell>
          <cell r="F10">
            <v>59</v>
          </cell>
        </row>
        <row r="11">
          <cell r="E11">
            <v>3008262</v>
          </cell>
          <cell r="F11">
            <v>1065</v>
          </cell>
        </row>
        <row r="12">
          <cell r="E12">
            <v>708518</v>
          </cell>
          <cell r="F12">
            <v>251</v>
          </cell>
        </row>
        <row r="13">
          <cell r="I13">
            <v>1036817</v>
          </cell>
        </row>
        <row r="14">
          <cell r="I14">
            <v>7833679</v>
          </cell>
        </row>
        <row r="15">
          <cell r="I15">
            <v>1955643</v>
          </cell>
        </row>
        <row r="16">
          <cell r="I16">
            <v>894568</v>
          </cell>
        </row>
        <row r="17">
          <cell r="I17">
            <v>4435125</v>
          </cell>
        </row>
        <row r="18">
          <cell r="I18">
            <v>970427</v>
          </cell>
        </row>
        <row r="19">
          <cell r="C19">
            <v>14808266</v>
          </cell>
        </row>
        <row r="20">
          <cell r="C20">
            <v>82091790</v>
          </cell>
        </row>
        <row r="21">
          <cell r="C21">
            <v>39532982</v>
          </cell>
        </row>
        <row r="22">
          <cell r="C22">
            <v>6850370</v>
          </cell>
        </row>
        <row r="23">
          <cell r="C23">
            <v>1815007</v>
          </cell>
        </row>
        <row r="24">
          <cell r="C24">
            <v>6282086</v>
          </cell>
        </row>
        <row r="25">
          <cell r="C25">
            <v>1729105.05</v>
          </cell>
        </row>
        <row r="26">
          <cell r="C26">
            <v>2223343</v>
          </cell>
        </row>
        <row r="27">
          <cell r="C27">
            <v>2273598</v>
          </cell>
        </row>
        <row r="28">
          <cell r="C28">
            <v>2525470</v>
          </cell>
        </row>
        <row r="29">
          <cell r="C29">
            <v>1691533</v>
          </cell>
          <cell r="D29">
            <v>324759</v>
          </cell>
          <cell r="H29">
            <v>226418</v>
          </cell>
        </row>
        <row r="30">
          <cell r="C30">
            <v>207326</v>
          </cell>
          <cell r="D30">
            <v>39805</v>
          </cell>
          <cell r="H30">
            <v>27751</v>
          </cell>
        </row>
        <row r="31">
          <cell r="C31">
            <v>9377263</v>
          </cell>
          <cell r="D31">
            <v>1800351</v>
          </cell>
          <cell r="H31">
            <v>1255181</v>
          </cell>
        </row>
        <row r="32">
          <cell r="J32">
            <v>22850111</v>
          </cell>
        </row>
        <row r="33">
          <cell r="C33">
            <v>717596</v>
          </cell>
          <cell r="D33">
            <v>137772</v>
          </cell>
          <cell r="H33">
            <v>96053</v>
          </cell>
        </row>
        <row r="34">
          <cell r="C34">
            <v>4515813</v>
          </cell>
          <cell r="D34">
            <v>866996</v>
          </cell>
          <cell r="H34">
            <v>604458</v>
          </cell>
        </row>
        <row r="35">
          <cell r="J35">
            <v>20168084</v>
          </cell>
        </row>
        <row r="36">
          <cell r="J36">
            <v>67838</v>
          </cell>
        </row>
        <row r="37">
          <cell r="J37">
            <v>65330</v>
          </cell>
        </row>
        <row r="38">
          <cell r="J38">
            <v>13618441</v>
          </cell>
        </row>
        <row r="39">
          <cell r="C39">
            <v>782511</v>
          </cell>
          <cell r="D39">
            <v>150235</v>
          </cell>
          <cell r="H39">
            <v>104742</v>
          </cell>
        </row>
        <row r="40">
          <cell r="L40">
            <v>413960</v>
          </cell>
        </row>
        <row r="41">
          <cell r="L41">
            <v>522648</v>
          </cell>
        </row>
        <row r="42">
          <cell r="L42">
            <v>123096</v>
          </cell>
        </row>
        <row r="43">
          <cell r="L43">
            <v>33747</v>
          </cell>
        </row>
        <row r="44">
          <cell r="L44">
            <v>29037</v>
          </cell>
        </row>
        <row r="45">
          <cell r="L45">
            <v>30563</v>
          </cell>
        </row>
        <row r="46">
          <cell r="C46">
            <v>37336530</v>
          </cell>
        </row>
        <row r="47">
          <cell r="C47">
            <v>77530773</v>
          </cell>
        </row>
        <row r="48">
          <cell r="C48">
            <v>13985520</v>
          </cell>
        </row>
        <row r="49">
          <cell r="C49">
            <v>5933054</v>
          </cell>
        </row>
        <row r="50">
          <cell r="C50">
            <v>6469764</v>
          </cell>
        </row>
        <row r="51">
          <cell r="C51">
            <v>1714165</v>
          </cell>
        </row>
        <row r="52">
          <cell r="D52">
            <v>11998129</v>
          </cell>
          <cell r="G52">
            <v>4042166</v>
          </cell>
          <cell r="H52">
            <v>2855210</v>
          </cell>
        </row>
        <row r="53">
          <cell r="D53">
            <v>24914585</v>
          </cell>
          <cell r="G53">
            <v>8393716</v>
          </cell>
          <cell r="H53">
            <v>5928955</v>
          </cell>
        </row>
        <row r="54">
          <cell r="D54">
            <v>4494260</v>
          </cell>
          <cell r="G54">
            <v>1514115</v>
          </cell>
          <cell r="H54">
            <v>1069505</v>
          </cell>
        </row>
        <row r="55">
          <cell r="D55">
            <v>1906592</v>
          </cell>
          <cell r="G55">
            <v>642330</v>
          </cell>
          <cell r="H55">
            <v>453714</v>
          </cell>
        </row>
        <row r="56">
          <cell r="D56">
            <v>2079065</v>
          </cell>
          <cell r="G56">
            <v>700436</v>
          </cell>
          <cell r="H56">
            <v>494758</v>
          </cell>
        </row>
        <row r="57">
          <cell r="D57">
            <v>550849</v>
          </cell>
          <cell r="G57">
            <v>185581</v>
          </cell>
          <cell r="H57">
            <v>131086</v>
          </cell>
        </row>
        <row r="58">
          <cell r="K58">
            <v>1735630</v>
          </cell>
        </row>
        <row r="59">
          <cell r="K59">
            <v>3474062</v>
          </cell>
        </row>
        <row r="60">
          <cell r="K60">
            <v>1077262</v>
          </cell>
        </row>
        <row r="61">
          <cell r="K61">
            <v>251304</v>
          </cell>
        </row>
        <row r="62">
          <cell r="K62">
            <v>69529</v>
          </cell>
        </row>
        <row r="63">
          <cell r="K63">
            <v>185096</v>
          </cell>
        </row>
        <row r="64">
          <cell r="E64">
            <v>194241</v>
          </cell>
          <cell r="F64">
            <v>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72" t="s">
        <v>714</v>
      </c>
      <c r="B1" s="72"/>
      <c r="C1" s="72"/>
      <c r="D1" s="72"/>
    </row>
    <row r="2" spans="1:4" x14ac:dyDescent="0.25">
      <c r="A2" s="72" t="s">
        <v>0</v>
      </c>
      <c r="B2" s="72"/>
      <c r="C2" s="72"/>
      <c r="D2" s="72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3" customFormat="1" x14ac:dyDescent="0.25">
      <c r="A31" s="32" t="s">
        <v>460</v>
      </c>
      <c r="B31" s="32" t="s">
        <v>41</v>
      </c>
      <c r="C31" s="32" t="s">
        <v>42</v>
      </c>
      <c r="D31" s="32" t="s">
        <v>362</v>
      </c>
      <c r="E31" s="32" t="s">
        <v>363</v>
      </c>
      <c r="F31" s="32">
        <v>4</v>
      </c>
      <c r="G31" s="32" t="s">
        <v>41</v>
      </c>
      <c r="I31" s="32">
        <v>375</v>
      </c>
      <c r="J31" s="32">
        <v>3</v>
      </c>
      <c r="K31" s="32" t="s">
        <v>364</v>
      </c>
      <c r="L31" s="32" t="s">
        <v>82</v>
      </c>
      <c r="M31" s="34">
        <v>2089031</v>
      </c>
      <c r="N31" s="32">
        <v>0</v>
      </c>
      <c r="O31" s="32">
        <v>1946881</v>
      </c>
      <c r="P31" s="32">
        <v>14</v>
      </c>
      <c r="Q31" s="32" t="s">
        <v>365</v>
      </c>
      <c r="R31" s="32" t="s">
        <v>384</v>
      </c>
      <c r="S31" s="32">
        <v>2</v>
      </c>
      <c r="T31" s="32" t="s">
        <v>461</v>
      </c>
      <c r="U31" s="32" t="s">
        <v>637</v>
      </c>
      <c r="V31" s="32">
        <v>14102</v>
      </c>
      <c r="W31" s="32" t="s">
        <v>128</v>
      </c>
      <c r="X31" s="32" t="s">
        <v>414</v>
      </c>
      <c r="Y31" s="32">
        <v>0</v>
      </c>
      <c r="Z31" s="32" t="s">
        <v>52</v>
      </c>
      <c r="AA31" s="32" t="s">
        <v>60</v>
      </c>
      <c r="AB31" s="32" t="s">
        <v>88</v>
      </c>
      <c r="AC31" s="32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7" customFormat="1" x14ac:dyDescent="0.25">
      <c r="A33" s="26" t="s">
        <v>468</v>
      </c>
      <c r="B33" s="26" t="s">
        <v>41</v>
      </c>
      <c r="C33" s="26" t="s">
        <v>42</v>
      </c>
      <c r="D33" s="26" t="s">
        <v>362</v>
      </c>
      <c r="E33" s="26" t="s">
        <v>363</v>
      </c>
      <c r="F33" s="26">
        <v>4</v>
      </c>
      <c r="G33" s="26" t="s">
        <v>41</v>
      </c>
      <c r="I33" s="26">
        <v>319</v>
      </c>
      <c r="J33" s="26">
        <v>4</v>
      </c>
      <c r="K33" s="26" t="s">
        <v>364</v>
      </c>
      <c r="L33" s="26" t="s">
        <v>56</v>
      </c>
      <c r="M33" s="28">
        <v>585633.15</v>
      </c>
      <c r="N33" s="26">
        <v>0</v>
      </c>
      <c r="O33" s="26">
        <v>1948348</v>
      </c>
      <c r="P33" s="26">
        <v>14</v>
      </c>
      <c r="Q33" s="26" t="s">
        <v>365</v>
      </c>
      <c r="R33" s="26" t="s">
        <v>366</v>
      </c>
      <c r="S33" s="26">
        <v>2</v>
      </c>
      <c r="T33" s="26" t="s">
        <v>468</v>
      </c>
      <c r="U33" s="26" t="s">
        <v>639</v>
      </c>
      <c r="V33" s="26">
        <v>15140</v>
      </c>
      <c r="W33" s="26" t="s">
        <v>640</v>
      </c>
      <c r="X33" s="26" t="s">
        <v>641</v>
      </c>
      <c r="Y33" s="26">
        <v>0</v>
      </c>
      <c r="Z33" s="26" t="s">
        <v>52</v>
      </c>
      <c r="AA33" s="26" t="s">
        <v>60</v>
      </c>
      <c r="AB33" s="26" t="s">
        <v>61</v>
      </c>
      <c r="AC33" s="26" t="s">
        <v>55</v>
      </c>
    </row>
    <row r="34" spans="1:29" s="25" customFormat="1" x14ac:dyDescent="0.25">
      <c r="A34" s="23" t="s">
        <v>472</v>
      </c>
      <c r="B34" s="23" t="s">
        <v>41</v>
      </c>
      <c r="C34" s="23" t="s">
        <v>42</v>
      </c>
      <c r="D34" s="23" t="s">
        <v>362</v>
      </c>
      <c r="E34" s="23" t="s">
        <v>363</v>
      </c>
      <c r="F34" s="23">
        <v>4</v>
      </c>
      <c r="G34" s="23" t="s">
        <v>41</v>
      </c>
      <c r="I34" s="23">
        <v>319</v>
      </c>
      <c r="J34" s="23">
        <v>5</v>
      </c>
      <c r="K34" s="23" t="s">
        <v>364</v>
      </c>
      <c r="L34" s="23" t="s">
        <v>56</v>
      </c>
      <c r="M34" s="24">
        <v>1749129</v>
      </c>
      <c r="N34" s="23">
        <v>0</v>
      </c>
      <c r="O34" s="23">
        <v>1948906</v>
      </c>
      <c r="P34" s="23">
        <v>14</v>
      </c>
      <c r="Q34" s="23" t="s">
        <v>365</v>
      </c>
      <c r="R34" s="23" t="s">
        <v>366</v>
      </c>
      <c r="S34" s="23">
        <v>2</v>
      </c>
      <c r="T34" s="23" t="s">
        <v>472</v>
      </c>
      <c r="U34" s="23" t="s">
        <v>642</v>
      </c>
      <c r="V34" s="23">
        <v>15572</v>
      </c>
      <c r="W34" s="23" t="s">
        <v>474</v>
      </c>
      <c r="X34" s="23" t="s">
        <v>643</v>
      </c>
      <c r="Y34" s="23">
        <v>0</v>
      </c>
      <c r="Z34" s="23" t="s">
        <v>52</v>
      </c>
      <c r="AA34" s="23" t="s">
        <v>60</v>
      </c>
      <c r="AB34" s="23" t="s">
        <v>61</v>
      </c>
      <c r="AC34" s="23" t="s">
        <v>55</v>
      </c>
    </row>
    <row r="35" spans="1:29" s="25" customFormat="1" x14ac:dyDescent="0.25">
      <c r="A35" s="23" t="s">
        <v>472</v>
      </c>
      <c r="B35" s="23" t="s">
        <v>41</v>
      </c>
      <c r="C35" s="23" t="s">
        <v>42</v>
      </c>
      <c r="D35" s="23" t="s">
        <v>362</v>
      </c>
      <c r="E35" s="23" t="s">
        <v>363</v>
      </c>
      <c r="F35" s="23">
        <v>4</v>
      </c>
      <c r="G35" s="23" t="s">
        <v>41</v>
      </c>
      <c r="I35" s="23">
        <v>319</v>
      </c>
      <c r="J35" s="23">
        <v>6</v>
      </c>
      <c r="K35" s="23" t="s">
        <v>364</v>
      </c>
      <c r="L35" s="23" t="s">
        <v>56</v>
      </c>
      <c r="M35" s="24">
        <v>4147183</v>
      </c>
      <c r="N35" s="23">
        <v>0</v>
      </c>
      <c r="O35" s="23">
        <v>1948907</v>
      </c>
      <c r="P35" s="23">
        <v>14</v>
      </c>
      <c r="Q35" s="23" t="s">
        <v>365</v>
      </c>
      <c r="R35" s="23" t="s">
        <v>366</v>
      </c>
      <c r="S35" s="23">
        <v>2</v>
      </c>
      <c r="T35" s="23" t="s">
        <v>472</v>
      </c>
      <c r="U35" s="23" t="s">
        <v>644</v>
      </c>
      <c r="V35" s="23">
        <v>15573</v>
      </c>
      <c r="W35" s="23" t="s">
        <v>477</v>
      </c>
      <c r="X35" s="23" t="s">
        <v>643</v>
      </c>
      <c r="Y35" s="23">
        <v>0</v>
      </c>
      <c r="Z35" s="23" t="s">
        <v>52</v>
      </c>
      <c r="AA35" s="23" t="s">
        <v>60</v>
      </c>
      <c r="AB35" s="23" t="s">
        <v>61</v>
      </c>
      <c r="AC35" s="23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30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3" customFormat="1" x14ac:dyDescent="0.25">
      <c r="A41" s="32" t="s">
        <v>498</v>
      </c>
      <c r="B41" s="32" t="s">
        <v>126</v>
      </c>
      <c r="C41" s="32" t="s">
        <v>127</v>
      </c>
      <c r="D41" s="32" t="s">
        <v>362</v>
      </c>
      <c r="E41" s="32" t="s">
        <v>363</v>
      </c>
      <c r="F41" s="32">
        <v>4</v>
      </c>
      <c r="G41" s="32" t="s">
        <v>41</v>
      </c>
      <c r="I41" s="32">
        <v>375</v>
      </c>
      <c r="J41" s="32">
        <v>3273</v>
      </c>
      <c r="K41" s="32" t="s">
        <v>364</v>
      </c>
      <c r="L41" s="32" t="s">
        <v>82</v>
      </c>
      <c r="M41" s="34">
        <v>2089031</v>
      </c>
      <c r="N41" s="32">
        <v>0</v>
      </c>
      <c r="O41" s="32">
        <v>1950934</v>
      </c>
      <c r="P41" s="32">
        <v>14</v>
      </c>
      <c r="Q41" s="32" t="s">
        <v>365</v>
      </c>
      <c r="R41" s="32" t="s">
        <v>384</v>
      </c>
      <c r="S41" s="32">
        <v>2</v>
      </c>
      <c r="T41" s="32" t="s">
        <v>499</v>
      </c>
      <c r="V41" s="32">
        <v>16678</v>
      </c>
      <c r="W41" s="32" t="s">
        <v>500</v>
      </c>
      <c r="X41" s="32" t="s">
        <v>658</v>
      </c>
      <c r="Y41" s="32">
        <v>0</v>
      </c>
      <c r="Z41" s="32" t="s">
        <v>52</v>
      </c>
      <c r="AA41" s="32" t="s">
        <v>60</v>
      </c>
      <c r="AB41" s="32" t="s">
        <v>88</v>
      </c>
      <c r="AC41" s="32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5" customFormat="1" x14ac:dyDescent="0.25">
      <c r="A45" s="23" t="s">
        <v>498</v>
      </c>
      <c r="B45" s="23" t="s">
        <v>126</v>
      </c>
      <c r="C45" s="23" t="s">
        <v>127</v>
      </c>
      <c r="D45" s="23" t="s">
        <v>362</v>
      </c>
      <c r="E45" s="23" t="s">
        <v>363</v>
      </c>
      <c r="F45" s="23">
        <v>17</v>
      </c>
      <c r="G45" s="23" t="s">
        <v>41</v>
      </c>
      <c r="I45" s="23">
        <v>128</v>
      </c>
      <c r="J45" s="23">
        <v>2171</v>
      </c>
      <c r="K45" s="23" t="s">
        <v>364</v>
      </c>
      <c r="L45" s="23" t="s">
        <v>95</v>
      </c>
      <c r="M45" s="24">
        <v>6447297</v>
      </c>
      <c r="N45" s="23">
        <v>0</v>
      </c>
      <c r="O45" s="23">
        <v>1950939</v>
      </c>
      <c r="P45" s="23">
        <v>14</v>
      </c>
      <c r="Q45" s="23" t="s">
        <v>365</v>
      </c>
      <c r="R45" s="23" t="s">
        <v>394</v>
      </c>
      <c r="S45" s="23">
        <v>2</v>
      </c>
      <c r="T45" s="23" t="s">
        <v>499</v>
      </c>
      <c r="V45" s="23">
        <v>16683</v>
      </c>
      <c r="W45" s="23" t="s">
        <v>508</v>
      </c>
      <c r="X45" s="23" t="s">
        <v>663</v>
      </c>
      <c r="Y45" s="23">
        <v>0</v>
      </c>
      <c r="Z45" s="23" t="s">
        <v>52</v>
      </c>
      <c r="AA45" s="23" t="s">
        <v>53</v>
      </c>
      <c r="AB45" s="23" t="s">
        <v>100</v>
      </c>
      <c r="AC45" s="23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3" customFormat="1" x14ac:dyDescent="0.25">
      <c r="A42" s="32" t="s">
        <v>460</v>
      </c>
      <c r="B42" s="32" t="s">
        <v>41</v>
      </c>
      <c r="C42" s="32" t="s">
        <v>42</v>
      </c>
      <c r="D42" s="32" t="s">
        <v>133</v>
      </c>
      <c r="E42" s="32" t="s">
        <v>134</v>
      </c>
      <c r="F42" s="32">
        <v>4</v>
      </c>
      <c r="G42" s="32" t="s">
        <v>41</v>
      </c>
      <c r="I42" s="32">
        <v>375</v>
      </c>
      <c r="J42" s="32">
        <v>4</v>
      </c>
      <c r="K42" s="32" t="s">
        <v>135</v>
      </c>
      <c r="L42" s="32" t="s">
        <v>82</v>
      </c>
      <c r="M42" s="34">
        <v>2498640</v>
      </c>
      <c r="N42" s="23">
        <v>0</v>
      </c>
      <c r="O42" s="23">
        <v>1946882</v>
      </c>
      <c r="P42" s="23">
        <v>72</v>
      </c>
      <c r="Q42" s="23" t="s">
        <v>47</v>
      </c>
      <c r="R42" s="23" t="s">
        <v>172</v>
      </c>
      <c r="S42" s="23">
        <v>2</v>
      </c>
      <c r="T42" s="32" t="s">
        <v>461</v>
      </c>
      <c r="U42" s="32" t="s">
        <v>686</v>
      </c>
      <c r="V42" s="32">
        <v>14103</v>
      </c>
      <c r="W42" s="32" t="s">
        <v>128</v>
      </c>
      <c r="X42" s="32" t="s">
        <v>211</v>
      </c>
      <c r="Y42" s="32">
        <v>0</v>
      </c>
      <c r="Z42" s="32" t="s">
        <v>52</v>
      </c>
      <c r="AA42" s="32" t="s">
        <v>60</v>
      </c>
      <c r="AB42" s="32" t="s">
        <v>88</v>
      </c>
      <c r="AC42" s="32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7" customFormat="1" x14ac:dyDescent="0.25">
      <c r="A45" s="26" t="s">
        <v>468</v>
      </c>
      <c r="B45" s="26" t="s">
        <v>41</v>
      </c>
      <c r="C45" s="26" t="s">
        <v>42</v>
      </c>
      <c r="D45" s="26" t="s">
        <v>133</v>
      </c>
      <c r="E45" s="26" t="s">
        <v>134</v>
      </c>
      <c r="F45" s="26">
        <v>4</v>
      </c>
      <c r="G45" s="26" t="s">
        <v>41</v>
      </c>
      <c r="I45" s="26">
        <v>319</v>
      </c>
      <c r="J45" s="26">
        <v>3</v>
      </c>
      <c r="K45" s="26" t="s">
        <v>135</v>
      </c>
      <c r="L45" s="26" t="s">
        <v>56</v>
      </c>
      <c r="M45" s="28">
        <v>1929455</v>
      </c>
      <c r="N45" s="26">
        <v>0</v>
      </c>
      <c r="O45" s="26">
        <v>1948347</v>
      </c>
      <c r="P45" s="26">
        <v>72</v>
      </c>
      <c r="Q45" s="26" t="s">
        <v>47</v>
      </c>
      <c r="R45" s="26" t="s">
        <v>139</v>
      </c>
      <c r="S45" s="26">
        <v>2</v>
      </c>
      <c r="T45" s="26" t="s">
        <v>468</v>
      </c>
      <c r="U45" s="26" t="s">
        <v>689</v>
      </c>
      <c r="V45" s="26">
        <v>15139</v>
      </c>
      <c r="W45" s="26" t="s">
        <v>690</v>
      </c>
      <c r="X45" s="26" t="s">
        <v>691</v>
      </c>
      <c r="Y45" s="26">
        <v>0</v>
      </c>
      <c r="Z45" s="26" t="s">
        <v>52</v>
      </c>
      <c r="AA45" s="26" t="s">
        <v>60</v>
      </c>
      <c r="AB45" s="26" t="s">
        <v>61</v>
      </c>
      <c r="AC45" s="26" t="s">
        <v>55</v>
      </c>
    </row>
    <row r="46" spans="1:29" s="25" customFormat="1" x14ac:dyDescent="0.25">
      <c r="A46" s="23" t="s">
        <v>472</v>
      </c>
      <c r="B46" s="23" t="s">
        <v>41</v>
      </c>
      <c r="C46" s="23" t="s">
        <v>42</v>
      </c>
      <c r="D46" s="23" t="s">
        <v>133</v>
      </c>
      <c r="E46" s="23" t="s">
        <v>134</v>
      </c>
      <c r="F46" s="23">
        <v>4</v>
      </c>
      <c r="G46" s="23" t="s">
        <v>41</v>
      </c>
      <c r="I46" s="23">
        <v>319</v>
      </c>
      <c r="J46" s="23">
        <v>7</v>
      </c>
      <c r="K46" s="23" t="s">
        <v>135</v>
      </c>
      <c r="L46" s="23" t="s">
        <v>56</v>
      </c>
      <c r="M46" s="24">
        <v>1143728</v>
      </c>
      <c r="N46" s="23">
        <v>0</v>
      </c>
      <c r="O46" s="23">
        <v>1948908</v>
      </c>
      <c r="P46" s="23">
        <v>72</v>
      </c>
      <c r="Q46" s="23" t="s">
        <v>47</v>
      </c>
      <c r="R46" s="23" t="s">
        <v>139</v>
      </c>
      <c r="S46" s="23">
        <v>2</v>
      </c>
      <c r="T46" s="23" t="s">
        <v>472</v>
      </c>
      <c r="U46" s="23" t="s">
        <v>692</v>
      </c>
      <c r="V46" s="23">
        <v>15574</v>
      </c>
      <c r="W46" s="23" t="s">
        <v>474</v>
      </c>
      <c r="X46" s="23" t="s">
        <v>693</v>
      </c>
      <c r="Y46" s="23">
        <v>0</v>
      </c>
      <c r="Z46" s="23" t="s">
        <v>52</v>
      </c>
      <c r="AA46" s="23" t="s">
        <v>60</v>
      </c>
      <c r="AB46" s="23" t="s">
        <v>61</v>
      </c>
      <c r="AC46" s="23" t="s">
        <v>55</v>
      </c>
    </row>
    <row r="47" spans="1:29" s="25" customFormat="1" x14ac:dyDescent="0.25">
      <c r="A47" s="23" t="s">
        <v>472</v>
      </c>
      <c r="B47" s="23" t="s">
        <v>41</v>
      </c>
      <c r="C47" s="23" t="s">
        <v>42</v>
      </c>
      <c r="D47" s="23" t="s">
        <v>133</v>
      </c>
      <c r="E47" s="23" t="s">
        <v>134</v>
      </c>
      <c r="F47" s="23">
        <v>4</v>
      </c>
      <c r="G47" s="23" t="s">
        <v>41</v>
      </c>
      <c r="I47" s="23">
        <v>319</v>
      </c>
      <c r="J47" s="23">
        <v>8</v>
      </c>
      <c r="K47" s="23" t="s">
        <v>135</v>
      </c>
      <c r="L47" s="23" t="s">
        <v>56</v>
      </c>
      <c r="M47" s="24">
        <v>247570</v>
      </c>
      <c r="N47" s="23">
        <v>0</v>
      </c>
      <c r="O47" s="23">
        <v>1948909</v>
      </c>
      <c r="P47" s="23">
        <v>72</v>
      </c>
      <c r="Q47" s="23" t="s">
        <v>47</v>
      </c>
      <c r="R47" s="23" t="s">
        <v>139</v>
      </c>
      <c r="S47" s="23">
        <v>2</v>
      </c>
      <c r="T47" s="23" t="s">
        <v>472</v>
      </c>
      <c r="U47" s="23" t="s">
        <v>694</v>
      </c>
      <c r="V47" s="23">
        <v>15575</v>
      </c>
      <c r="W47" s="23" t="s">
        <v>477</v>
      </c>
      <c r="X47" s="23" t="s">
        <v>693</v>
      </c>
      <c r="Y47" s="23">
        <v>0</v>
      </c>
      <c r="Z47" s="23" t="s">
        <v>52</v>
      </c>
      <c r="AA47" s="23" t="s">
        <v>60</v>
      </c>
      <c r="AB47" s="23" t="s">
        <v>61</v>
      </c>
      <c r="AC47" s="23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30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3" customFormat="1" x14ac:dyDescent="0.25">
      <c r="A53" s="32" t="s">
        <v>498</v>
      </c>
      <c r="B53" s="32" t="s">
        <v>126</v>
      </c>
      <c r="C53" s="32" t="s">
        <v>127</v>
      </c>
      <c r="D53" s="32" t="s">
        <v>133</v>
      </c>
      <c r="E53" s="32" t="s">
        <v>134</v>
      </c>
      <c r="F53" s="32">
        <v>4</v>
      </c>
      <c r="G53" s="32" t="s">
        <v>41</v>
      </c>
      <c r="I53" s="32">
        <v>375</v>
      </c>
      <c r="J53" s="32">
        <v>3274</v>
      </c>
      <c r="K53" s="32" t="s">
        <v>135</v>
      </c>
      <c r="L53" s="32" t="s">
        <v>82</v>
      </c>
      <c r="M53" s="34">
        <v>2498640</v>
      </c>
      <c r="N53" s="23">
        <v>0</v>
      </c>
      <c r="O53" s="23">
        <v>1950935</v>
      </c>
      <c r="P53" s="23">
        <v>72</v>
      </c>
      <c r="Q53" s="23" t="s">
        <v>47</v>
      </c>
      <c r="R53" s="23" t="s">
        <v>172</v>
      </c>
      <c r="S53" s="23">
        <v>2</v>
      </c>
      <c r="T53" s="32" t="s">
        <v>499</v>
      </c>
      <c r="V53" s="32">
        <v>16679</v>
      </c>
      <c r="W53" s="32" t="s">
        <v>500</v>
      </c>
      <c r="X53" s="32" t="s">
        <v>708</v>
      </c>
      <c r="Y53" s="32">
        <v>0</v>
      </c>
      <c r="Z53" s="32" t="s">
        <v>52</v>
      </c>
      <c r="AA53" s="32" t="s">
        <v>60</v>
      </c>
      <c r="AB53" s="32" t="s">
        <v>88</v>
      </c>
      <c r="AC53" s="32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5" customFormat="1" x14ac:dyDescent="0.25">
      <c r="A57" s="23" t="s">
        <v>498</v>
      </c>
      <c r="B57" s="23" t="s">
        <v>126</v>
      </c>
      <c r="C57" s="23" t="s">
        <v>127</v>
      </c>
      <c r="D57" s="23" t="s">
        <v>133</v>
      </c>
      <c r="E57" s="23" t="s">
        <v>134</v>
      </c>
      <c r="F57" s="23">
        <v>17</v>
      </c>
      <c r="G57" s="23" t="s">
        <v>41</v>
      </c>
      <c r="I57" s="23">
        <v>128</v>
      </c>
      <c r="J57" s="23">
        <v>2172</v>
      </c>
      <c r="K57" s="23" t="s">
        <v>135</v>
      </c>
      <c r="L57" s="23" t="s">
        <v>95</v>
      </c>
      <c r="M57" s="24">
        <v>6090197</v>
      </c>
      <c r="N57" s="23">
        <v>0</v>
      </c>
      <c r="O57" s="23">
        <v>1950940</v>
      </c>
      <c r="P57" s="23">
        <v>72</v>
      </c>
      <c r="Q57" s="23" t="s">
        <v>47</v>
      </c>
      <c r="R57" s="23" t="s">
        <v>183</v>
      </c>
      <c r="S57" s="23">
        <v>2</v>
      </c>
      <c r="T57" s="23" t="s">
        <v>499</v>
      </c>
      <c r="V57" s="23">
        <v>16684</v>
      </c>
      <c r="W57" s="23" t="s">
        <v>508</v>
      </c>
      <c r="X57" s="23" t="s">
        <v>713</v>
      </c>
      <c r="Y57" s="23">
        <v>0</v>
      </c>
      <c r="Z57" s="23" t="s">
        <v>52</v>
      </c>
      <c r="AA57" s="23" t="s">
        <v>53</v>
      </c>
      <c r="AB57" s="23" t="s">
        <v>100</v>
      </c>
      <c r="AC57" s="23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72" t="s">
        <v>714</v>
      </c>
      <c r="B1" s="72"/>
      <c r="C1" s="72"/>
      <c r="D1" s="72"/>
    </row>
    <row r="2" spans="1:4" x14ac:dyDescent="0.25">
      <c r="A2" s="72" t="s">
        <v>0</v>
      </c>
      <c r="B2" s="72"/>
      <c r="C2" s="72"/>
      <c r="D2" s="72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 t="shared" ref="D10:D11" si="0"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 t="shared" si="0"/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5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115" zoomScaleNormal="115" workbookViewId="0">
      <selection activeCell="C24" sqref="C24"/>
    </sheetView>
  </sheetViews>
  <sheetFormatPr baseColWidth="10" defaultColWidth="11.42578125" defaultRowHeight="15" x14ac:dyDescent="0.25"/>
  <cols>
    <col min="1" max="5" width="15.85546875" customWidth="1"/>
    <col min="6" max="6" width="14.7109375" customWidth="1"/>
    <col min="7" max="10" width="15.85546875" customWidth="1"/>
    <col min="11" max="11" width="16.140625" bestFit="1" customWidth="1"/>
    <col min="12" max="12" width="15.7109375" customWidth="1"/>
    <col min="14" max="14" width="17.7109375" bestFit="1" customWidth="1"/>
    <col min="15" max="15" width="16.140625" bestFit="1" customWidth="1"/>
    <col min="17" max="17" width="19" bestFit="1" customWidth="1"/>
  </cols>
  <sheetData>
    <row r="1" spans="1:19" x14ac:dyDescent="0.25">
      <c r="A1" s="72" t="s">
        <v>731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9" x14ac:dyDescent="0.25">
      <c r="A2" s="72" t="s">
        <v>715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9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9" s="67" customFormat="1" ht="62.25" customHeight="1" x14ac:dyDescent="0.25">
      <c r="A4" s="64" t="s">
        <v>718</v>
      </c>
      <c r="B4" s="64" t="s">
        <v>719</v>
      </c>
      <c r="C4" s="64" t="s">
        <v>720</v>
      </c>
      <c r="D4" s="65" t="s">
        <v>721</v>
      </c>
      <c r="E4" s="65" t="s">
        <v>728</v>
      </c>
      <c r="F4" s="65" t="s">
        <v>722</v>
      </c>
      <c r="G4" s="65" t="s">
        <v>723</v>
      </c>
      <c r="H4" s="65" t="s">
        <v>724</v>
      </c>
      <c r="I4" s="65" t="s">
        <v>725</v>
      </c>
      <c r="J4" s="65" t="s">
        <v>727</v>
      </c>
      <c r="K4" s="65" t="s">
        <v>726</v>
      </c>
      <c r="L4" s="66" t="s">
        <v>5</v>
      </c>
      <c r="Q4" s="47"/>
      <c r="S4" s="47"/>
    </row>
    <row r="5" spans="1:19" x14ac:dyDescent="0.25">
      <c r="A5" s="36" t="s">
        <v>6</v>
      </c>
      <c r="B5" s="36">
        <f>+OCT!B5+NOV!B5+DIC!B5</f>
        <v>384567854.39999998</v>
      </c>
      <c r="C5" s="36">
        <f>+OCT!C5+NOV!C5+DIC!C5</f>
        <v>50201551</v>
      </c>
      <c r="D5" s="36">
        <f>+OCT!D5+NOV!D5+DIC!D5</f>
        <v>7483182</v>
      </c>
      <c r="E5" s="36">
        <f>+OCT!E5+NOV!E5+DIC!E5</f>
        <v>1655840</v>
      </c>
      <c r="F5" s="36">
        <f>+OCT!F5+NOV!F5+DIC!F5</f>
        <v>4403</v>
      </c>
      <c r="G5" s="36">
        <f>+OCT!G5+NOV!G5+DIC!G5</f>
        <v>16924599</v>
      </c>
      <c r="H5" s="36">
        <f>+OCT!H5+NOV!H5+DIC!H5</f>
        <v>18417636</v>
      </c>
      <c r="I5" s="36">
        <f>+OCT!I5+NOV!I5+DIC!I5</f>
        <v>13615798</v>
      </c>
      <c r="J5" s="36">
        <f>+OCT!J5+NOV!J5+DIC!J5</f>
        <v>5206929</v>
      </c>
      <c r="K5" s="36">
        <f>+OCT!K5+NOV!K5+DIC!K5</f>
        <v>51298933</v>
      </c>
      <c r="L5" s="36">
        <f>SUM(B5:K5)</f>
        <v>549376725.39999998</v>
      </c>
      <c r="O5" s="37"/>
    </row>
    <row r="6" spans="1:19" x14ac:dyDescent="0.25">
      <c r="A6" s="36" t="s">
        <v>7</v>
      </c>
      <c r="B6" s="36">
        <f>+OCT!B6+NOV!B6+DIC!B6</f>
        <v>891902567</v>
      </c>
      <c r="C6" s="36">
        <f>+OCT!C6+NOV!C6+DIC!C6</f>
        <v>157911072</v>
      </c>
      <c r="D6" s="36">
        <f>+OCT!D6+NOV!D6+DIC!D6</f>
        <v>19905460</v>
      </c>
      <c r="E6" s="36">
        <f>+OCT!E6+NOV!E6+DIC!E6</f>
        <v>3107624</v>
      </c>
      <c r="F6" s="36">
        <f>+OCT!F6+NOV!F6+DIC!F6</f>
        <v>14016</v>
      </c>
      <c r="G6" s="36">
        <f>+OCT!G6+NOV!G6+DIC!G6</f>
        <v>51396692</v>
      </c>
      <c r="H6" s="36">
        <f>+OCT!H6+NOV!H6+DIC!H6</f>
        <v>52797804</v>
      </c>
      <c r="I6" s="36">
        <f>+OCT!I6+NOV!I6+DIC!I6</f>
        <v>40277496</v>
      </c>
      <c r="J6" s="36">
        <f>+OCT!J6+NOV!J6+DIC!J6</f>
        <v>13844520</v>
      </c>
      <c r="K6" s="36">
        <f>+OCT!K6+NOV!K6+DIC!K6</f>
        <v>59883344</v>
      </c>
      <c r="L6" s="36">
        <f t="shared" ref="L6:L10" si="0">SUM(B6:K6)</f>
        <v>1291040595</v>
      </c>
      <c r="N6" s="19"/>
      <c r="O6" s="37"/>
    </row>
    <row r="7" spans="1:19" x14ac:dyDescent="0.25">
      <c r="A7" s="36" t="s">
        <v>8</v>
      </c>
      <c r="B7" s="36">
        <f>+OCT!B7+NOV!B7+DIC!B7</f>
        <v>184722832.38999999</v>
      </c>
      <c r="C7" s="36">
        <f>+OCT!C7+NOV!C7+DIC!C7</f>
        <v>29542812</v>
      </c>
      <c r="D7" s="36">
        <f>+OCT!D7+NOV!D7+DIC!D7</f>
        <v>2896319</v>
      </c>
      <c r="E7" s="36">
        <f>+OCT!E7+NOV!E7+DIC!E7</f>
        <v>492384</v>
      </c>
      <c r="F7" s="36">
        <f>+OCT!F7+NOV!F7+DIC!F7</f>
        <v>1719</v>
      </c>
      <c r="G7" s="36">
        <f>+OCT!G7+NOV!G7+DIC!G7</f>
        <v>6339617</v>
      </c>
      <c r="H7" s="36">
        <f>+OCT!H7+NOV!H7+DIC!H7</f>
        <v>6898880</v>
      </c>
      <c r="I7" s="36">
        <f>+OCT!I7+NOV!I7+DIC!I7</f>
        <v>7646447</v>
      </c>
      <c r="J7" s="36">
        <f>+OCT!J7+NOV!J7+DIC!J7</f>
        <v>3231810</v>
      </c>
      <c r="K7" s="36">
        <f>+OCT!K7+NOV!K7+DIC!K7</f>
        <v>40611640</v>
      </c>
      <c r="L7" s="36">
        <f t="shared" si="0"/>
        <v>282384460.38999999</v>
      </c>
      <c r="N7" s="19"/>
      <c r="O7" s="37"/>
    </row>
    <row r="8" spans="1:19" x14ac:dyDescent="0.25">
      <c r="A8" s="36" t="s">
        <v>9</v>
      </c>
      <c r="B8" s="36">
        <f>+OCT!B8+NOV!B8+DIC!B8</f>
        <v>92474964.049999997</v>
      </c>
      <c r="C8" s="36">
        <f>+OCT!C8+NOV!C8+DIC!C8</f>
        <v>15020648</v>
      </c>
      <c r="D8" s="36">
        <f>+OCT!D8+NOV!D8+DIC!D8</f>
        <v>1570180</v>
      </c>
      <c r="E8" s="36">
        <f>+OCT!E8+NOV!E8+DIC!E8</f>
        <v>244764</v>
      </c>
      <c r="F8" s="36">
        <f>+OCT!F8+NOV!F8+DIC!F8</f>
        <v>1036</v>
      </c>
      <c r="G8" s="36">
        <f>+OCT!G8+NOV!G8+DIC!G8</f>
        <v>4628055</v>
      </c>
      <c r="H8" s="36">
        <f>+OCT!H8+NOV!H8+DIC!H8</f>
        <v>4534629</v>
      </c>
      <c r="I8" s="36">
        <f>+OCT!I8+NOV!I8+DIC!I8</f>
        <v>5091573</v>
      </c>
      <c r="J8" s="36">
        <f>+OCT!J8+NOV!J8+DIC!J8</f>
        <v>761190</v>
      </c>
      <c r="K8" s="36">
        <f>+OCT!K8+NOV!K8+DIC!K8</f>
        <v>518367</v>
      </c>
      <c r="L8" s="36">
        <f t="shared" si="0"/>
        <v>124845406.05</v>
      </c>
      <c r="N8" s="19"/>
      <c r="O8" s="37"/>
    </row>
    <row r="9" spans="1:19" s="19" customFormat="1" x14ac:dyDescent="0.25">
      <c r="A9" s="36" t="s">
        <v>10</v>
      </c>
      <c r="B9" s="36">
        <f>+OCT!B9+NOV!B9+DIC!B9</f>
        <v>57663564</v>
      </c>
      <c r="C9" s="36">
        <f>+OCT!C9+NOV!C9+DIC!C9</f>
        <v>8699045</v>
      </c>
      <c r="D9" s="36">
        <f>+OCT!D9+NOV!D9+DIC!D9</f>
        <v>683199</v>
      </c>
      <c r="E9" s="36">
        <f>+OCT!E9+NOV!E9+DIC!E9</f>
        <v>116148</v>
      </c>
      <c r="F9" s="36">
        <f>+OCT!F9+NOV!F9+DIC!F9</f>
        <v>404</v>
      </c>
      <c r="G9" s="36">
        <f>+OCT!G9+NOV!G9+DIC!G9</f>
        <v>2932735</v>
      </c>
      <c r="H9" s="36">
        <f>+OCT!H9+NOV!H9+DIC!H9</f>
        <v>3191453</v>
      </c>
      <c r="I9" s="36">
        <f>+OCT!I9+NOV!I9+DIC!I9</f>
        <v>4055054</v>
      </c>
      <c r="J9" s="36">
        <f>+OCT!J9+NOV!J9+DIC!J9</f>
        <v>753918</v>
      </c>
      <c r="K9" s="36">
        <f>+OCT!K9+NOV!K9+DIC!K9</f>
        <v>1707810</v>
      </c>
      <c r="L9" s="36">
        <f t="shared" si="0"/>
        <v>79803330</v>
      </c>
      <c r="O9" s="37"/>
    </row>
    <row r="10" spans="1:19" x14ac:dyDescent="0.25">
      <c r="A10" s="36" t="s">
        <v>716</v>
      </c>
      <c r="B10" s="36">
        <f>+OCT!B10+NOV!B10+DIC!B10</f>
        <v>25593692</v>
      </c>
      <c r="C10" s="36">
        <f>+OCT!C10+NOV!C10+DIC!C10</f>
        <v>4320704.6500000004</v>
      </c>
      <c r="D10" s="36">
        <f>+OCT!D10+NOV!D10+DIC!D10</f>
        <v>1161722</v>
      </c>
      <c r="E10" s="36">
        <f>+OCT!E10+NOV!E10+DIC!E10</f>
        <v>181316</v>
      </c>
      <c r="F10" s="36">
        <f>+OCT!F10+NOV!F10+DIC!F10</f>
        <v>816</v>
      </c>
      <c r="G10" s="36">
        <f>+OCT!G10+NOV!G10+DIC!G10</f>
        <v>1154906</v>
      </c>
      <c r="H10" s="36">
        <f>+OCT!H10+NOV!H10+DIC!H10</f>
        <v>1199377</v>
      </c>
      <c r="I10" s="36">
        <f>+OCT!I10+NOV!I10+DIC!I10</f>
        <v>4931189</v>
      </c>
      <c r="J10" s="36">
        <f>+OCT!J10+NOV!J10+DIC!J10</f>
        <v>273053</v>
      </c>
      <c r="K10" s="36">
        <f>+OCT!K10+NOV!K10+DIC!K10</f>
        <v>0</v>
      </c>
      <c r="L10" s="36">
        <f t="shared" si="0"/>
        <v>38816775.649999999</v>
      </c>
      <c r="N10" s="19"/>
      <c r="O10" s="37"/>
    </row>
    <row r="11" spans="1:19" s="22" customFormat="1" x14ac:dyDescent="0.25">
      <c r="A11" s="63" t="s">
        <v>11</v>
      </c>
      <c r="B11" s="71">
        <f>SUM(B5:B10)</f>
        <v>1636925473.8399999</v>
      </c>
      <c r="C11" s="71">
        <f t="shared" ref="C11:L11" si="1">SUM(C5:C10)</f>
        <v>265695832.65000001</v>
      </c>
      <c r="D11" s="71">
        <f>SUM(D5:D10)</f>
        <v>33700062</v>
      </c>
      <c r="E11" s="71">
        <f t="shared" si="1"/>
        <v>5798076</v>
      </c>
      <c r="F11" s="71">
        <f>SUM(F5:F10)</f>
        <v>22394</v>
      </c>
      <c r="G11" s="71">
        <f t="shared" si="1"/>
        <v>83376604</v>
      </c>
      <c r="H11" s="71">
        <f t="shared" si="1"/>
        <v>87039779</v>
      </c>
      <c r="I11" s="71">
        <f t="shared" si="1"/>
        <v>75617557</v>
      </c>
      <c r="J11" s="71">
        <f t="shared" si="1"/>
        <v>24071420</v>
      </c>
      <c r="K11" s="71">
        <f t="shared" si="1"/>
        <v>154020094</v>
      </c>
      <c r="L11" s="71">
        <f t="shared" si="1"/>
        <v>2366267292.4900002</v>
      </c>
      <c r="N11" s="19"/>
      <c r="O11" s="37"/>
    </row>
    <row r="12" spans="1:19" x14ac:dyDescent="0.25">
      <c r="J12" s="37"/>
      <c r="N12" s="19"/>
      <c r="O12" s="37"/>
    </row>
    <row r="13" spans="1:19" s="37" customFormat="1" x14ac:dyDescent="0.25"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41"/>
      <c r="N13" s="19"/>
    </row>
    <row r="14" spans="1:19" x14ac:dyDescent="0.25">
      <c r="J14" s="37"/>
      <c r="N14" s="38"/>
    </row>
    <row r="15" spans="1:19" x14ac:dyDescent="0.25">
      <c r="J15" s="37"/>
      <c r="Q15" s="42"/>
    </row>
    <row r="16" spans="1:19" x14ac:dyDescent="0.25">
      <c r="J16" s="37"/>
    </row>
    <row r="17" spans="10:10" x14ac:dyDescent="0.25">
      <c r="J17" s="37"/>
    </row>
    <row r="18" spans="10:10" x14ac:dyDescent="0.25">
      <c r="J18" s="37"/>
    </row>
    <row r="19" spans="10:10" x14ac:dyDescent="0.25">
      <c r="J19" s="37"/>
    </row>
    <row r="20" spans="10:10" x14ac:dyDescent="0.25">
      <c r="J20" s="37"/>
    </row>
    <row r="21" spans="10:10" x14ac:dyDescent="0.25">
      <c r="J21" s="37"/>
    </row>
    <row r="22" spans="10:10" x14ac:dyDescent="0.25">
      <c r="J22" s="37"/>
    </row>
    <row r="23" spans="10:10" x14ac:dyDescent="0.25">
      <c r="J23" s="37"/>
    </row>
    <row r="24" spans="10:10" x14ac:dyDescent="0.25">
      <c r="J24" s="37"/>
    </row>
    <row r="25" spans="10:10" x14ac:dyDescent="0.25">
      <c r="J25" s="37"/>
    </row>
    <row r="26" spans="10:10" x14ac:dyDescent="0.25">
      <c r="J26" s="37"/>
    </row>
    <row r="27" spans="10:10" x14ac:dyDescent="0.25">
      <c r="J27" s="37"/>
    </row>
    <row r="28" spans="10:10" x14ac:dyDescent="0.25">
      <c r="J28" s="37"/>
    </row>
    <row r="29" spans="10:10" x14ac:dyDescent="0.25">
      <c r="J29" s="37"/>
    </row>
    <row r="30" spans="10:10" x14ac:dyDescent="0.25">
      <c r="J30" s="40"/>
    </row>
    <row r="32" spans="10:10" x14ac:dyDescent="0.25">
      <c r="J32" s="39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130" zoomScaleNormal="130" workbookViewId="0">
      <selection activeCell="J5" sqref="J5"/>
    </sheetView>
  </sheetViews>
  <sheetFormatPr baseColWidth="10" defaultColWidth="11.42578125" defaultRowHeight="15" x14ac:dyDescent="0.25"/>
  <cols>
    <col min="1" max="1" width="14.7109375" style="19" customWidth="1"/>
    <col min="2" max="11" width="15.28515625" style="19" customWidth="1"/>
    <col min="12" max="12" width="15.85546875" style="19" customWidth="1"/>
    <col min="13" max="13" width="16.140625" style="19" bestFit="1" customWidth="1"/>
    <col min="14" max="15" width="11.42578125" style="19"/>
    <col min="16" max="16" width="17.7109375" style="19" bestFit="1" customWidth="1"/>
    <col min="17" max="17" width="16.140625" style="19" bestFit="1" customWidth="1"/>
    <col min="18" max="18" width="11.42578125" style="19"/>
    <col min="19" max="19" width="19" style="19" bestFit="1" customWidth="1"/>
    <col min="20" max="16384" width="11.42578125" style="19"/>
  </cols>
  <sheetData>
    <row r="1" spans="1:19" x14ac:dyDescent="0.25">
      <c r="A1" s="72" t="s">
        <v>717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9" x14ac:dyDescent="0.25">
      <c r="A2" s="72" t="s">
        <v>715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9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9" s="46" customFormat="1" ht="56.25" customHeight="1" x14ac:dyDescent="0.25">
      <c r="A4" s="43" t="s">
        <v>718</v>
      </c>
      <c r="B4" s="43" t="s">
        <v>719</v>
      </c>
      <c r="C4" s="43" t="s">
        <v>720</v>
      </c>
      <c r="D4" s="44" t="s">
        <v>721</v>
      </c>
      <c r="E4" s="44" t="s">
        <v>728</v>
      </c>
      <c r="F4" s="44" t="s">
        <v>722</v>
      </c>
      <c r="G4" s="44" t="s">
        <v>723</v>
      </c>
      <c r="H4" s="44" t="s">
        <v>724</v>
      </c>
      <c r="I4" s="44" t="s">
        <v>725</v>
      </c>
      <c r="J4" s="44" t="s">
        <v>727</v>
      </c>
      <c r="K4" s="44" t="s">
        <v>726</v>
      </c>
      <c r="L4" s="45" t="s">
        <v>5</v>
      </c>
      <c r="Q4" s="47"/>
      <c r="S4" s="47"/>
    </row>
    <row r="5" spans="1:19" x14ac:dyDescent="0.25">
      <c r="A5" s="48" t="s">
        <v>6</v>
      </c>
      <c r="B5" s="49">
        <f>+[1]Hoja1!C8+[1]Hoja1!C9+[1]Hoja1!C18+[1]Hoja1!C28+[1]Hoja1!C50+[1]Hoja1!C64+[1]Hoja1!C75+[1]Hoja1!C91+[1]Hoja1!C92+[1]Hoja1!C124+[1]Hoja1!C138+[1]Hoja1!C156</f>
        <v>227595369.40000001</v>
      </c>
      <c r="C5" s="49">
        <f>+[1]Hoja1!D98+[1]Hoja1!D138+[1]Hoja1!D162</f>
        <v>24945069</v>
      </c>
      <c r="D5" s="49">
        <f>+[1]Hoja1!E129</f>
        <v>2294126</v>
      </c>
      <c r="E5" s="49">
        <f>+[1]Hoja1!L104+[1]Hoja1!L149</f>
        <v>827920</v>
      </c>
      <c r="F5" s="49">
        <f>+[1]Hoja1!F129</f>
        <v>1930</v>
      </c>
      <c r="G5" s="49">
        <f>+[1]Hoja1!G98+[1]Hoja1!G162</f>
        <v>8718047</v>
      </c>
      <c r="H5" s="49">
        <f>+[1]Hoja1!H98+[1]Hoja1!H138+[1]Hoja1!H162</f>
        <v>12102758</v>
      </c>
      <c r="I5" s="49">
        <f>+[1]Hoja1!I136</f>
        <v>4691941</v>
      </c>
      <c r="J5" s="49">
        <f>+[1]Hoja1!K110+[1]Hoja1!K150</f>
        <v>2412887</v>
      </c>
      <c r="K5" s="49">
        <f>+[1]Hoja1!J137+[1]Hoja1!J168</f>
        <v>37196302</v>
      </c>
      <c r="L5" s="49">
        <f t="shared" ref="L5:L11" si="0">SUM(B5:K5)</f>
        <v>320786349.39999998</v>
      </c>
      <c r="Q5" s="37"/>
    </row>
    <row r="6" spans="1:19" x14ac:dyDescent="0.25">
      <c r="A6" s="48" t="s">
        <v>7</v>
      </c>
      <c r="B6" s="49">
        <f>+[1]Hoja1!C19+[1]Hoja1!C29+[1]Hoja1!C52+[1]Hoja1!C56+[1]Hoja1!C78+[1]Hoja1!C93+[1]Hoja1!C123+[1]Hoja1!C139+[1]Hoja1!C157</f>
        <v>565943032</v>
      </c>
      <c r="C6" s="49">
        <f>+[1]Hoja1!D39+[1]Hoja1!D60+[1]Hoja1!D99+[1]Hoja1!D139+[1]Hoja1!D163</f>
        <v>105464997</v>
      </c>
      <c r="D6" s="49">
        <f>+[1]Hoja1!E25+[1]Hoja1!E47+[1]Hoja1!E76+[1]Hoja1!E130</f>
        <v>13353970</v>
      </c>
      <c r="E6" s="49">
        <f>+[1]Hoja1!L33+[1]Hoja1!L66+[1]Hoja1!L105+[1]Hoja1!L148</f>
        <v>2062328</v>
      </c>
      <c r="F6" s="49">
        <f>+[1]Hoja1!F25+[1]Hoja1!F47+[1]Hoja1!F76+[1]Hoja1!F130</f>
        <v>10893</v>
      </c>
      <c r="G6" s="49">
        <f>+[1]Hoja1!G39+[1]Hoja1!G60+[1]Hoja1!G99+[1]Hoja1!G163</f>
        <v>34355465</v>
      </c>
      <c r="H6" s="49">
        <f>+[1]Hoja1!H39+[1]Hoja1!H60+[1]Hoja1!H99+[1]Hoja1!H139+[1]Hoja1!H163</f>
        <v>39684713</v>
      </c>
      <c r="I6" s="49">
        <f>+[1]Hoja1!I17+[1]Hoja1!I44+[1]Hoja1!I77+[1]Hoja1!I135</f>
        <v>24515452</v>
      </c>
      <c r="J6" s="49">
        <f>+[1]Hoja1!K36+[1]Hoja1!K68+[1]Hoja1!K111+[1]Hoja1!K151</f>
        <v>8251926</v>
      </c>
      <c r="K6" s="49">
        <f>+[1]Hoja1!J172</f>
        <v>16015075</v>
      </c>
      <c r="L6" s="49">
        <f t="shared" si="0"/>
        <v>809657851</v>
      </c>
      <c r="Q6" s="37"/>
    </row>
    <row r="7" spans="1:19" x14ac:dyDescent="0.25">
      <c r="A7" s="48" t="s">
        <v>8</v>
      </c>
      <c r="B7" s="49">
        <f>+[1]Hoja1!C4+[1]Hoja1!C20+[1]Hoja1!C30+[1]Hoja1!C53+[1]Hoja1!C57+[1]Hoja1!C81+[1]Hoja1!C94+[1]Hoja1!C122+[1]Hoja1!C140+[1]Hoja1!C158+[1]Hoja1!C173</f>
        <v>125924071.39</v>
      </c>
      <c r="C7" s="49">
        <f>+[1]Hoja1!D14+[1]Hoja1!D40+[1]Hoja1!D65+[1]Hoja1!D100+[1]Hoja1!D140+[1]Hoja1!D164</f>
        <v>20082238</v>
      </c>
      <c r="D7" s="49">
        <f>+[1]Hoja1!E79+[1]Hoja1!E128</f>
        <v>1353285</v>
      </c>
      <c r="E7" s="49">
        <f>+[1]Hoja1!L106+[1]Hoja1!L147</f>
        <v>246192</v>
      </c>
      <c r="F7" s="49">
        <f>+[1]Hoja1!F79+[1]Hoja1!F128</f>
        <v>983</v>
      </c>
      <c r="G7" s="49">
        <f>+[1]Hoja1!G100+[1]Hoja1!G164</f>
        <v>3265606</v>
      </c>
      <c r="H7" s="49">
        <f>+[1]Hoja1!H100+[1]Hoja1!H140+[1]Hoja1!H164</f>
        <v>4533452</v>
      </c>
      <c r="I7" s="49">
        <f>+[1]Hoja1!I80+[1]Hoja1!I134</f>
        <v>3711523</v>
      </c>
      <c r="J7" s="49">
        <f>+[1]Hoja1!K112+[1]Hoja1!K152</f>
        <v>1497618</v>
      </c>
      <c r="K7" s="49">
        <f>+[1]Hoja1!J72+[1]Hoja1!J117+[1]Hoja1!J171</f>
        <v>11433478</v>
      </c>
      <c r="L7" s="49">
        <f t="shared" si="0"/>
        <v>172048446.38999999</v>
      </c>
      <c r="Q7" s="37"/>
    </row>
    <row r="8" spans="1:19" x14ac:dyDescent="0.25">
      <c r="A8" s="48" t="s">
        <v>9</v>
      </c>
      <c r="B8" s="49">
        <f>+[1]Hoja1!C5+[1]Hoja1!C11+[1]Hoja1!C15+[1]Hoja1!C21+[1]Hoja1!C31+[1]Hoja1!C54+[1]Hoja1!C58+[1]Hoja1!C84+[1]Hoja1!C95+[1]Hoja1!C121+[1]Hoja1!C141+[1]Hoja1!C159</f>
        <v>58779347</v>
      </c>
      <c r="C8" s="49">
        <f>+[1]Hoja1!D13+[1]Hoja1!D15+[1]Hoja1!D41+[1]Hoja1!D70+[1]Hoja1!D102+[1]Hoja1!D141+[1]Hoja1!D165</f>
        <v>11007205</v>
      </c>
      <c r="D8" s="49">
        <f>+[1]Hoja1!E7+[1]Hoja1!E26+[1]Hoja1!E48+[1]Hoja1!E82+[1]Hoja1!E127</f>
        <v>1147156</v>
      </c>
      <c r="E8" s="49">
        <f>+[1]Hoja1!L16+[1]Hoja1!L34+[1]Hoja1!L61+[1]Hoja1!L107+[1]Hoja1!L146</f>
        <v>177270</v>
      </c>
      <c r="F8" s="49">
        <f>+[1]Hoja1!F7+[1]Hoja1!F26+[1]Hoja1!F48+[1]Hoja1!F82+[1]Hoja1!F127</f>
        <v>834</v>
      </c>
      <c r="G8" s="49">
        <f>+[1]Hoja1!G13+[1]Hoja1!G15+[1]Hoja1!G41+[1]Hoja1!G70+[1]Hoja1!G102+[1]Hoja1!G165</f>
        <v>3323973</v>
      </c>
      <c r="H8" s="49">
        <f>+[1]Hoja1!H13+[1]Hoja1!H41+[1]Hoja1!H70+[1]Hoja1!H102+[1]Hoja1!H141+[1]Hoja1!H165</f>
        <v>3531148</v>
      </c>
      <c r="I8" s="49">
        <f>+[1]Hoja1!I22+[1]Hoja1!I45+[1]Hoja1!I83+[1]Hoja1!I133</f>
        <v>3138989</v>
      </c>
      <c r="J8" s="49">
        <f>+[1]Hoja1!K153+[1]Hoja1!K113+[1]Hoja1!K62+[1]Hoja1!K37+[1]Hoja1!K10</f>
        <v>463220</v>
      </c>
      <c r="K8" s="49">
        <f>+[1]Hoja1!J43+[1]Hoja1!J73+[1]Hoja1!J118+[1]Hoja1!J169</f>
        <v>385422</v>
      </c>
      <c r="L8" s="49">
        <f t="shared" si="0"/>
        <v>81954564</v>
      </c>
      <c r="Q8" s="37"/>
    </row>
    <row r="9" spans="1:19" x14ac:dyDescent="0.25">
      <c r="A9" s="48" t="s">
        <v>10</v>
      </c>
      <c r="B9" s="49">
        <f>+[1]Hoja1!C51+[1]Hoja1!C63+[1]Hoja1!C87+[1]Hoja1!C96+[1]Hoja1!C119+[1]Hoja1!C142+[1]Hoja1!C160</f>
        <v>25723218</v>
      </c>
      <c r="C9" s="49">
        <f>+[1]Hoja1!D103+[1]Hoja1!D142+[1]Hoja1!D166</f>
        <v>4322541</v>
      </c>
      <c r="D9" s="49">
        <f>+[1]Hoja1!E85+[1]Hoja1!E126</f>
        <v>319220</v>
      </c>
      <c r="E9" s="49">
        <f>+[1]Hoja1!L108+[1]Hoja1!L145</f>
        <v>58074</v>
      </c>
      <c r="F9" s="49">
        <f>+[1]Hoja1!F85+[1]Hoja1!F126</f>
        <v>231</v>
      </c>
      <c r="G9" s="49">
        <f>+[1]Hoja1!G103+[1]Hoja1!G166</f>
        <v>1510684</v>
      </c>
      <c r="H9" s="49">
        <f>+[1]Hoja1!H103+[1]Hoja1!H142+[1]Hoja1!H166</f>
        <v>2097195</v>
      </c>
      <c r="I9" s="49">
        <f>+[1]Hoja1!I86+[1]Hoja1!I132</f>
        <v>1968889</v>
      </c>
      <c r="J9" s="49">
        <f>+[1]Hoja1!K114+[1]Hoja1!K154</f>
        <v>349365</v>
      </c>
      <c r="K9" s="49">
        <f>+[1]Hoja1!J74+[1]Hoja1!J116+[1]Hoja1!J170</f>
        <v>1336938</v>
      </c>
      <c r="L9" s="49">
        <f t="shared" si="0"/>
        <v>37686355</v>
      </c>
      <c r="Q9" s="37"/>
    </row>
    <row r="10" spans="1:19" x14ac:dyDescent="0.25">
      <c r="A10" s="48" t="s">
        <v>716</v>
      </c>
      <c r="B10" s="49">
        <f>+[1]Hoja1!C6+[1]Hoja1!C12+[1]Hoja1!C24+[1]Hoja1!C32+[1]Hoja1!C55+[1]Hoja1!C59+[1]Hoja1!C90+[1]Hoja1!C97+[1]Hoja1!C120+[1]Hoja1!C143+[1]Hoja1!C161</f>
        <v>18386896</v>
      </c>
      <c r="C10" s="49">
        <f>+[1]Hoja1!D3+[1]Hoja1!D42+[1]Hoja1!D71+[1]Hoja1!D101+[1]Hoja1!D143+[1]Hoja1!D167</f>
        <v>3161148.65</v>
      </c>
      <c r="D10" s="49">
        <f>+[1]Hoja1!E27+[1]Hoja1!E49+[1]Hoja1!E89+[1]Hoja1!E125</f>
        <v>778613</v>
      </c>
      <c r="E10" s="49">
        <f>+[1]Hoja1!L35+[1]Hoja1!L67+[1]Hoja1!L109+[1]Hoja1!L144</f>
        <v>120190</v>
      </c>
      <c r="F10" s="49">
        <f>+[1]Hoja1!F27+[1]Hoja1!F49+[1]Hoja1!F89+[1]Hoja1!F125</f>
        <v>634</v>
      </c>
      <c r="G10" s="49">
        <f>+[1]Hoja1!G42+[1]Hoja1!G71+[1]Hoja1!G101+[1]Hoja1!G167</f>
        <v>778133</v>
      </c>
      <c r="H10" s="49">
        <f>+[1]Hoja1!H42+[1]Hoja1!H71+[1]Hoja1!H101+[1]Hoja1!H143+[1]Hoja1!H167</f>
        <v>909454</v>
      </c>
      <c r="I10" s="49">
        <f>+[1]Hoja1!I23+[1]Hoja1!I46+[1]Hoja1!I88+[1]Hoja1!I131</f>
        <v>3131241</v>
      </c>
      <c r="J10" s="49">
        <f>+[1]Hoja1!K38+[1]Hoja1!K69+[1]Hoja1!K115+[1]Hoja1!K155</f>
        <v>161124</v>
      </c>
      <c r="K10" s="49">
        <v>0</v>
      </c>
      <c r="L10" s="50">
        <f t="shared" si="0"/>
        <v>27427433.649999999</v>
      </c>
      <c r="Q10" s="37"/>
    </row>
    <row r="11" spans="1:19" s="22" customFormat="1" ht="15.75" customHeight="1" x14ac:dyDescent="0.25">
      <c r="A11" s="51" t="s">
        <v>11</v>
      </c>
      <c r="B11" s="52">
        <f>SUM(B5:B10)</f>
        <v>1022351933.79</v>
      </c>
      <c r="C11" s="52">
        <f t="shared" ref="C11:K11" si="1">SUM(C5:C10)</f>
        <v>168983198.65000001</v>
      </c>
      <c r="D11" s="52">
        <f>SUM(D5:D10)</f>
        <v>19246370</v>
      </c>
      <c r="E11" s="52">
        <f>SUM(E5:E10)</f>
        <v>3491974</v>
      </c>
      <c r="F11" s="52">
        <f t="shared" si="1"/>
        <v>15505</v>
      </c>
      <c r="G11" s="52">
        <f>SUM(G5:G10)</f>
        <v>51951908</v>
      </c>
      <c r="H11" s="52">
        <f t="shared" si="1"/>
        <v>62858720</v>
      </c>
      <c r="I11" s="52">
        <f t="shared" si="1"/>
        <v>41158035</v>
      </c>
      <c r="J11" s="52">
        <f>SUM(J5:J10)</f>
        <v>13136140</v>
      </c>
      <c r="K11" s="52">
        <f t="shared" si="1"/>
        <v>66367215</v>
      </c>
      <c r="L11" s="53">
        <f t="shared" si="0"/>
        <v>1449560999.4400001</v>
      </c>
      <c r="P11" s="19"/>
      <c r="Q11" s="37"/>
    </row>
    <row r="12" spans="1:19" x14ac:dyDescent="0.25">
      <c r="L12" s="37"/>
      <c r="Q12" s="37"/>
    </row>
    <row r="13" spans="1:19" s="37" customFormat="1" x14ac:dyDescent="0.25">
      <c r="L13" s="41"/>
      <c r="P13" s="19"/>
    </row>
    <row r="14" spans="1:19" x14ac:dyDescent="0.25">
      <c r="L14" s="37"/>
      <c r="P14" s="38"/>
    </row>
    <row r="15" spans="1:19" x14ac:dyDescent="0.25">
      <c r="L15" s="37"/>
      <c r="S15" s="42"/>
    </row>
    <row r="16" spans="1:19" x14ac:dyDescent="0.25">
      <c r="L16" s="37"/>
    </row>
    <row r="17" spans="12:12" x14ac:dyDescent="0.25">
      <c r="L17" s="37"/>
    </row>
    <row r="18" spans="12:12" x14ac:dyDescent="0.25">
      <c r="L18" s="37"/>
    </row>
    <row r="19" spans="12:12" x14ac:dyDescent="0.25">
      <c r="L19" s="37"/>
    </row>
    <row r="20" spans="12:12" x14ac:dyDescent="0.25">
      <c r="L20" s="37"/>
    </row>
    <row r="21" spans="12:12" x14ac:dyDescent="0.25">
      <c r="L21" s="37"/>
    </row>
    <row r="22" spans="12:12" x14ac:dyDescent="0.25">
      <c r="L22" s="37"/>
    </row>
    <row r="23" spans="12:12" x14ac:dyDescent="0.25">
      <c r="L23" s="37"/>
    </row>
    <row r="24" spans="12:12" x14ac:dyDescent="0.25">
      <c r="L24" s="37"/>
    </row>
    <row r="25" spans="12:12" x14ac:dyDescent="0.25">
      <c r="L25" s="37"/>
    </row>
    <row r="26" spans="12:12" x14ac:dyDescent="0.25">
      <c r="L26" s="37"/>
    </row>
    <row r="27" spans="12:12" x14ac:dyDescent="0.25">
      <c r="L27" s="37"/>
    </row>
    <row r="28" spans="12:12" x14ac:dyDescent="0.25">
      <c r="L28" s="37"/>
    </row>
    <row r="29" spans="12:12" x14ac:dyDescent="0.25">
      <c r="L29" s="37"/>
    </row>
    <row r="30" spans="12:12" x14ac:dyDescent="0.25">
      <c r="L30" s="40"/>
    </row>
    <row r="32" spans="12:12" x14ac:dyDescent="0.25">
      <c r="L32" s="39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130" zoomScaleNormal="130" workbookViewId="0">
      <selection activeCell="A3" sqref="A3:L3"/>
    </sheetView>
  </sheetViews>
  <sheetFormatPr baseColWidth="10" defaultRowHeight="15" x14ac:dyDescent="0.25"/>
  <cols>
    <col min="1" max="1" width="14.7109375" customWidth="1"/>
    <col min="2" max="11" width="15.28515625" customWidth="1"/>
    <col min="12" max="12" width="15.85546875" customWidth="1"/>
  </cols>
  <sheetData>
    <row r="1" spans="1:19" x14ac:dyDescent="0.25">
      <c r="A1" s="72" t="s">
        <v>729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9" x14ac:dyDescent="0.25">
      <c r="A2" s="72" t="s">
        <v>715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9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9" s="46" customFormat="1" ht="56.25" customHeight="1" x14ac:dyDescent="0.25">
      <c r="A4" s="43" t="s">
        <v>718</v>
      </c>
      <c r="B4" s="43" t="s">
        <v>719</v>
      </c>
      <c r="C4" s="43" t="s">
        <v>720</v>
      </c>
      <c r="D4" s="44" t="s">
        <v>721</v>
      </c>
      <c r="E4" s="44" t="s">
        <v>728</v>
      </c>
      <c r="F4" s="44" t="s">
        <v>722</v>
      </c>
      <c r="G4" s="44" t="s">
        <v>723</v>
      </c>
      <c r="H4" s="44" t="s">
        <v>724</v>
      </c>
      <c r="I4" s="44" t="s">
        <v>725</v>
      </c>
      <c r="J4" s="44" t="s">
        <v>727</v>
      </c>
      <c r="K4" s="44" t="s">
        <v>726</v>
      </c>
      <c r="L4" s="45" t="s">
        <v>5</v>
      </c>
      <c r="Q4" s="47"/>
      <c r="S4" s="47"/>
    </row>
    <row r="5" spans="1:19" x14ac:dyDescent="0.25">
      <c r="A5" s="48" t="s">
        <v>6</v>
      </c>
      <c r="B5" s="49">
        <v>75587160</v>
      </c>
      <c r="C5" s="49">
        <v>12391357</v>
      </c>
      <c r="D5" s="49">
        <v>2806386</v>
      </c>
      <c r="E5" s="49">
        <v>413960</v>
      </c>
      <c r="F5" s="49">
        <v>1630</v>
      </c>
      <c r="G5" s="49">
        <v>4164386</v>
      </c>
      <c r="H5" s="49">
        <v>2855210</v>
      </c>
      <c r="I5" s="49">
        <v>4488732</v>
      </c>
      <c r="J5" s="49">
        <v>1058412</v>
      </c>
      <c r="K5" s="49">
        <v>0</v>
      </c>
      <c r="L5" s="49">
        <v>103767233</v>
      </c>
    </row>
    <row r="6" spans="1:19" x14ac:dyDescent="0.25">
      <c r="A6" s="48" t="s">
        <v>7</v>
      </c>
      <c r="B6" s="49">
        <v>156959709</v>
      </c>
      <c r="C6" s="49">
        <v>25731139</v>
      </c>
      <c r="D6" s="49">
        <v>3543228</v>
      </c>
      <c r="E6" s="49">
        <v>522648</v>
      </c>
      <c r="F6" s="49">
        <v>2058</v>
      </c>
      <c r="G6" s="49">
        <v>8647511</v>
      </c>
      <c r="H6" s="49">
        <v>5928955</v>
      </c>
      <c r="I6" s="49">
        <v>7928365</v>
      </c>
      <c r="J6" s="49">
        <v>2118532</v>
      </c>
      <c r="K6" s="49">
        <v>0</v>
      </c>
      <c r="L6" s="49">
        <v>211382145</v>
      </c>
    </row>
    <row r="7" spans="1:19" x14ac:dyDescent="0.25">
      <c r="A7" s="48" t="s">
        <v>8</v>
      </c>
      <c r="B7" s="49">
        <v>28313442</v>
      </c>
      <c r="C7" s="49">
        <v>4641555</v>
      </c>
      <c r="D7" s="49">
        <v>834516</v>
      </c>
      <c r="E7" s="49">
        <v>123096</v>
      </c>
      <c r="F7" s="49">
        <v>485</v>
      </c>
      <c r="G7" s="49">
        <v>1559896</v>
      </c>
      <c r="H7" s="49">
        <v>1069505</v>
      </c>
      <c r="I7" s="49">
        <v>1979281</v>
      </c>
      <c r="J7" s="49">
        <v>656930</v>
      </c>
      <c r="K7" s="49">
        <v>0</v>
      </c>
      <c r="L7" s="49">
        <v>39178706</v>
      </c>
    </row>
    <row r="8" spans="1:19" x14ac:dyDescent="0.25">
      <c r="A8" s="48" t="s">
        <v>9</v>
      </c>
      <c r="B8" s="49">
        <v>12011365</v>
      </c>
      <c r="C8" s="49">
        <v>1969079</v>
      </c>
      <c r="D8" s="49">
        <v>228783</v>
      </c>
      <c r="E8" s="49">
        <v>33747</v>
      </c>
      <c r="F8" s="49">
        <v>133</v>
      </c>
      <c r="G8" s="49">
        <v>661752</v>
      </c>
      <c r="H8" s="49">
        <v>453714</v>
      </c>
      <c r="I8" s="49">
        <v>982157</v>
      </c>
      <c r="J8" s="49">
        <v>112874</v>
      </c>
      <c r="K8" s="49">
        <v>0</v>
      </c>
      <c r="L8" s="49">
        <v>16453604</v>
      </c>
    </row>
    <row r="9" spans="1:19" x14ac:dyDescent="0.25">
      <c r="A9" s="48" t="s">
        <v>10</v>
      </c>
      <c r="B9" s="49">
        <v>17837701</v>
      </c>
      <c r="C9" s="49">
        <v>2147204</v>
      </c>
      <c r="D9" s="49">
        <v>196850</v>
      </c>
      <c r="E9" s="49">
        <v>29037</v>
      </c>
      <c r="F9" s="49">
        <v>114</v>
      </c>
      <c r="G9" s="49">
        <v>721615</v>
      </c>
      <c r="H9" s="49">
        <v>494758</v>
      </c>
      <c r="I9" s="49">
        <v>1049348</v>
      </c>
      <c r="J9" s="49">
        <v>153249</v>
      </c>
      <c r="K9" s="49">
        <v>0</v>
      </c>
      <c r="L9" s="49">
        <v>22629876</v>
      </c>
    </row>
    <row r="10" spans="1:19" x14ac:dyDescent="0.25">
      <c r="A10" s="48" t="s">
        <v>716</v>
      </c>
      <c r="B10" s="49">
        <v>3470298</v>
      </c>
      <c r="C10" s="49">
        <v>568902</v>
      </c>
      <c r="D10" s="49">
        <v>207196</v>
      </c>
      <c r="E10" s="49">
        <v>30563</v>
      </c>
      <c r="F10" s="49">
        <v>120</v>
      </c>
      <c r="G10" s="49">
        <v>191192</v>
      </c>
      <c r="H10" s="49">
        <v>131086</v>
      </c>
      <c r="I10" s="49">
        <v>905380</v>
      </c>
      <c r="J10" s="49">
        <v>42400</v>
      </c>
      <c r="K10" s="49">
        <v>0</v>
      </c>
      <c r="L10" s="50">
        <v>5547137</v>
      </c>
    </row>
    <row r="11" spans="1:19" x14ac:dyDescent="0.25">
      <c r="A11" s="54" t="s">
        <v>11</v>
      </c>
      <c r="B11" s="52">
        <f>SUM(B5:B10)</f>
        <v>294179675</v>
      </c>
      <c r="C11" s="52">
        <f t="shared" ref="C11:K11" si="0">SUM(C5:C10)</f>
        <v>47449236</v>
      </c>
      <c r="D11" s="52">
        <f>SUM(D5:D10)</f>
        <v>7816959</v>
      </c>
      <c r="E11" s="52">
        <f>SUM(E5:E10)</f>
        <v>1153051</v>
      </c>
      <c r="F11" s="52">
        <f t="shared" si="0"/>
        <v>4540</v>
      </c>
      <c r="G11" s="52">
        <f>SUM(G5:G10)</f>
        <v>15946352</v>
      </c>
      <c r="H11" s="52">
        <f t="shared" si="0"/>
        <v>10933228</v>
      </c>
      <c r="I11" s="52">
        <f t="shared" si="0"/>
        <v>17333263</v>
      </c>
      <c r="J11" s="52">
        <f>SUM(J5:J10)</f>
        <v>4142397</v>
      </c>
      <c r="K11" s="52">
        <f t="shared" si="0"/>
        <v>0</v>
      </c>
      <c r="L11" s="53">
        <f>SUM(B11:K11)</f>
        <v>398958701</v>
      </c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130" zoomScaleNormal="130" workbookViewId="0">
      <selection activeCell="D17" sqref="D17"/>
    </sheetView>
  </sheetViews>
  <sheetFormatPr baseColWidth="10" defaultRowHeight="15" x14ac:dyDescent="0.25"/>
  <cols>
    <col min="1" max="1" width="14.7109375" customWidth="1"/>
    <col min="2" max="11" width="15.28515625" customWidth="1"/>
    <col min="12" max="12" width="15.85546875" customWidth="1"/>
  </cols>
  <sheetData>
    <row r="1" spans="1:19" x14ac:dyDescent="0.25">
      <c r="A1" s="72" t="s">
        <v>730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55"/>
      <c r="N1" s="55"/>
      <c r="O1" s="55"/>
      <c r="P1" s="55"/>
      <c r="Q1" s="55"/>
      <c r="R1" s="55"/>
      <c r="S1" s="55"/>
    </row>
    <row r="2" spans="1:19" x14ac:dyDescent="0.25">
      <c r="A2" s="72" t="s">
        <v>715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55"/>
      <c r="N2" s="55"/>
      <c r="O2" s="55"/>
      <c r="P2" s="55"/>
      <c r="Q2" s="55"/>
      <c r="R2" s="55"/>
      <c r="S2" s="55"/>
    </row>
    <row r="3" spans="1:19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55"/>
      <c r="N3" s="55"/>
      <c r="O3" s="55"/>
      <c r="P3" s="55"/>
      <c r="Q3" s="55"/>
      <c r="R3" s="55"/>
      <c r="S3" s="55"/>
    </row>
    <row r="4" spans="1:19" ht="66" customHeight="1" x14ac:dyDescent="0.25">
      <c r="A4" s="64" t="s">
        <v>718</v>
      </c>
      <c r="B4" s="64" t="s">
        <v>719</v>
      </c>
      <c r="C4" s="64" t="s">
        <v>720</v>
      </c>
      <c r="D4" s="65" t="s">
        <v>721</v>
      </c>
      <c r="E4" s="65" t="s">
        <v>728</v>
      </c>
      <c r="F4" s="65" t="s">
        <v>722</v>
      </c>
      <c r="G4" s="65" t="s">
        <v>723</v>
      </c>
      <c r="H4" s="65" t="s">
        <v>724</v>
      </c>
      <c r="I4" s="65" t="s">
        <v>725</v>
      </c>
      <c r="J4" s="65" t="s">
        <v>727</v>
      </c>
      <c r="K4" s="65" t="s">
        <v>726</v>
      </c>
      <c r="L4" s="66" t="s">
        <v>5</v>
      </c>
      <c r="M4" s="67"/>
      <c r="N4" s="67"/>
      <c r="O4" s="67"/>
      <c r="P4" s="67"/>
      <c r="Q4" s="68"/>
      <c r="R4" s="67"/>
      <c r="S4" s="68"/>
    </row>
    <row r="5" spans="1:19" x14ac:dyDescent="0.25">
      <c r="A5" s="48" t="s">
        <v>6</v>
      </c>
      <c r="B5" s="49">
        <f>+[2]Hoja1!C21+[2]Hoja1!C34+[2]Hoja1!C46</f>
        <v>81385325</v>
      </c>
      <c r="C5" s="49">
        <f>+[2]Hoja1!D34+[2]Hoja1!D52</f>
        <v>12865125</v>
      </c>
      <c r="D5" s="49">
        <f>+[2]Hoja1!E9</f>
        <v>2382670</v>
      </c>
      <c r="E5" s="49">
        <f>+[2]Hoja1!L40</f>
        <v>413960</v>
      </c>
      <c r="F5" s="49">
        <f>+[2]Hoja1!F9</f>
        <v>843</v>
      </c>
      <c r="G5" s="49">
        <f>+[2]Hoja1!G52</f>
        <v>4042166</v>
      </c>
      <c r="H5" s="49">
        <f>+[2]Hoja1!H34+[2]Hoja1!H52</f>
        <v>3459668</v>
      </c>
      <c r="I5" s="49">
        <f>+[2]Hoja1!I17</f>
        <v>4435125</v>
      </c>
      <c r="J5" s="49">
        <f>+[2]Hoja1!K58</f>
        <v>1735630</v>
      </c>
      <c r="K5" s="49">
        <f>+[2]Hoja1!J7+[2]Hoja1!J38</f>
        <v>14102631</v>
      </c>
      <c r="L5" s="49">
        <f t="shared" ref="L5:L11" si="0">SUM(B5:K5)</f>
        <v>124823143</v>
      </c>
      <c r="M5" s="55"/>
      <c r="N5" s="55"/>
      <c r="O5" s="55"/>
      <c r="P5" s="55"/>
      <c r="Q5" s="57"/>
      <c r="R5" s="55"/>
      <c r="S5" s="55"/>
    </row>
    <row r="6" spans="1:19" x14ac:dyDescent="0.25">
      <c r="A6" s="48" t="s">
        <v>7</v>
      </c>
      <c r="B6" s="49">
        <f>+[2]Hoja1!C20+[2]Hoja1!C31+[2]Hoja1!C47</f>
        <v>168999826</v>
      </c>
      <c r="C6" s="49">
        <f>+[2]Hoja1!D31+[2]Hoja1!D53</f>
        <v>26714936</v>
      </c>
      <c r="D6" s="49">
        <f>+[2]Hoja1!E11</f>
        <v>3008262</v>
      </c>
      <c r="E6" s="49">
        <f>+[2]Hoja1!L41</f>
        <v>522648</v>
      </c>
      <c r="F6" s="49">
        <f>+[2]Hoja1!F11</f>
        <v>1065</v>
      </c>
      <c r="G6" s="49">
        <f>+[2]Hoja1!G53</f>
        <v>8393716</v>
      </c>
      <c r="H6" s="49">
        <f>+[2]Hoja1!H31+[2]Hoja1!H53</f>
        <v>7184136</v>
      </c>
      <c r="I6" s="49">
        <f>+[2]Hoja1!I14</f>
        <v>7833679</v>
      </c>
      <c r="J6" s="49">
        <f>+[2]Hoja1!K59</f>
        <v>3474062</v>
      </c>
      <c r="K6" s="49">
        <f>+[2]Hoja1!J5+[2]Hoja1!J32</f>
        <v>43868269</v>
      </c>
      <c r="L6" s="49">
        <f t="shared" si="0"/>
        <v>270000599</v>
      </c>
      <c r="M6" s="55"/>
      <c r="N6" s="55"/>
      <c r="O6" s="55"/>
      <c r="P6" s="55"/>
      <c r="Q6" s="57"/>
      <c r="R6" s="55"/>
      <c r="S6" s="55"/>
    </row>
    <row r="7" spans="1:19" x14ac:dyDescent="0.25">
      <c r="A7" s="48" t="s">
        <v>8</v>
      </c>
      <c r="B7" s="49">
        <f>+[2]Hoja1!C19+[2]Hoja1!C29+[2]Hoja1!C48</f>
        <v>30485319</v>
      </c>
      <c r="C7" s="49">
        <f>+[2]Hoja1!D29+[2]Hoja1!D54</f>
        <v>4819019</v>
      </c>
      <c r="D7" s="49">
        <f>+[2]Hoja1!E12</f>
        <v>708518</v>
      </c>
      <c r="E7" s="49">
        <f>[2]Hoja1!L42</f>
        <v>123096</v>
      </c>
      <c r="F7" s="49">
        <f>+[2]Hoja1!F12</f>
        <v>251</v>
      </c>
      <c r="G7" s="49">
        <f>+[2]Hoja1!G54</f>
        <v>1514115</v>
      </c>
      <c r="H7" s="49">
        <f>+[2]Hoja1!H29+[2]Hoja1!H54</f>
        <v>1295923</v>
      </c>
      <c r="I7" s="49">
        <f>+[2]Hoja1!I15</f>
        <v>1955643</v>
      </c>
      <c r="J7" s="49">
        <f>+[2]Hoja1!K60</f>
        <v>1077262</v>
      </c>
      <c r="K7" s="49">
        <f>+[2]Hoja1!J6+[2]Hoja1!J35</f>
        <v>29178162</v>
      </c>
      <c r="L7" s="49">
        <f t="shared" si="0"/>
        <v>71157308</v>
      </c>
      <c r="M7" s="55"/>
      <c r="N7" s="55"/>
      <c r="O7" s="55"/>
      <c r="P7" s="55"/>
      <c r="Q7" s="57"/>
      <c r="R7" s="55"/>
      <c r="S7" s="55"/>
    </row>
    <row r="8" spans="1:19" x14ac:dyDescent="0.25">
      <c r="A8" s="48" t="s">
        <v>9</v>
      </c>
      <c r="B8" s="49">
        <f>+[2]Hoja1!C24+[2]Hoja1!C25+[2]Hoja1!C26+[2]Hoja1!C27+[2]Hoja1!C28+[2]Hoja1!C33+[2]Hoja1!C49</f>
        <v>21684252.050000001</v>
      </c>
      <c r="C8" s="49">
        <f>+[2]Hoja1!D33+[2]Hoja1!D55</f>
        <v>2044364</v>
      </c>
      <c r="D8" s="49">
        <f>+[2]Hoja1!E64</f>
        <v>194241</v>
      </c>
      <c r="E8" s="49">
        <f>+[2]Hoja1!L43</f>
        <v>33747</v>
      </c>
      <c r="F8" s="49">
        <f>+[2]Hoja1!F64</f>
        <v>69</v>
      </c>
      <c r="G8" s="49">
        <f>+[2]Hoja1!G55</f>
        <v>642330</v>
      </c>
      <c r="H8" s="49">
        <f>+[2]Hoja1!H33+[2]Hoja1!H55</f>
        <v>549767</v>
      </c>
      <c r="I8" s="49">
        <f>+[2]Hoja1!I18</f>
        <v>970427</v>
      </c>
      <c r="J8" s="49">
        <f>+[2]Hoja1!K63</f>
        <v>185096</v>
      </c>
      <c r="K8" s="49">
        <f>+[2]Hoja1!J3+[2]Hoja1!J37</f>
        <v>132945</v>
      </c>
      <c r="L8" s="49">
        <f t="shared" si="0"/>
        <v>26437238.050000001</v>
      </c>
      <c r="M8" s="55"/>
      <c r="N8" s="55"/>
      <c r="O8" s="55"/>
      <c r="P8" s="55"/>
      <c r="Q8" s="57"/>
      <c r="R8" s="55"/>
      <c r="S8" s="55"/>
    </row>
    <row r="9" spans="1:19" x14ac:dyDescent="0.25">
      <c r="A9" s="48" t="s">
        <v>10</v>
      </c>
      <c r="B9" s="49">
        <f>+[2]Hoja1!C22+[2]Hoja1!C50+[2]Hoja1!C39</f>
        <v>14102645</v>
      </c>
      <c r="C9" s="49">
        <f>+[2]Hoja1!D56+[2]Hoja1!D39</f>
        <v>2229300</v>
      </c>
      <c r="D9" s="49">
        <f>+[2]Hoja1!E10</f>
        <v>167129</v>
      </c>
      <c r="E9" s="49">
        <f>+[2]Hoja1!L44</f>
        <v>29037</v>
      </c>
      <c r="F9" s="49">
        <f>+[2]Hoja1!F10</f>
        <v>59</v>
      </c>
      <c r="G9" s="49">
        <f>+[2]Hoja1!G56</f>
        <v>700436</v>
      </c>
      <c r="H9" s="49">
        <f>+[2]Hoja1!H56+[2]Hoja1!H39</f>
        <v>599500</v>
      </c>
      <c r="I9" s="49">
        <f>+[2]Hoja1!I13</f>
        <v>1036817</v>
      </c>
      <c r="J9" s="49">
        <f>+[2]Hoja1!K61</f>
        <v>251304</v>
      </c>
      <c r="K9" s="49">
        <f>+[2]Hoja1!J4+[2]Hoja1!J36</f>
        <v>370872</v>
      </c>
      <c r="L9" s="49">
        <f t="shared" si="0"/>
        <v>19487099</v>
      </c>
      <c r="M9" s="55"/>
      <c r="N9" s="55"/>
      <c r="O9" s="55"/>
      <c r="P9" s="55"/>
      <c r="Q9" s="57"/>
      <c r="R9" s="55"/>
      <c r="S9" s="55"/>
    </row>
    <row r="10" spans="1:19" x14ac:dyDescent="0.25">
      <c r="A10" s="48" t="s">
        <v>716</v>
      </c>
      <c r="B10" s="49">
        <f>+[2]Hoja1!C23+[2]Hoja1!C30+[2]Hoja1!C51</f>
        <v>3736498</v>
      </c>
      <c r="C10" s="49">
        <f>+[2]Hoja1!D30+[2]Hoja1!D57</f>
        <v>590654</v>
      </c>
      <c r="D10" s="49">
        <f>+[2]Hoja1!E8</f>
        <v>175913</v>
      </c>
      <c r="E10" s="49">
        <f>+[2]Hoja1!L45</f>
        <v>30563</v>
      </c>
      <c r="F10" s="49">
        <f>+[2]Hoja1!F8</f>
        <v>62</v>
      </c>
      <c r="G10" s="49">
        <f>+[2]Hoja1!G57</f>
        <v>185581</v>
      </c>
      <c r="H10" s="49">
        <f>+[2]Hoja1!H30+[2]Hoja1!H57</f>
        <v>158837</v>
      </c>
      <c r="I10" s="49">
        <f>+[2]Hoja1!I16</f>
        <v>894568</v>
      </c>
      <c r="J10" s="49">
        <f>+[2]Hoja1!K62</f>
        <v>69529</v>
      </c>
      <c r="K10" s="49">
        <v>0</v>
      </c>
      <c r="L10" s="50">
        <f t="shared" si="0"/>
        <v>5842205</v>
      </c>
      <c r="M10" s="55"/>
      <c r="N10" s="55"/>
      <c r="O10" s="55"/>
      <c r="P10" s="55"/>
      <c r="Q10" s="57"/>
      <c r="R10" s="55"/>
      <c r="S10" s="55"/>
    </row>
    <row r="11" spans="1:19" x14ac:dyDescent="0.25">
      <c r="A11" s="63" t="s">
        <v>11</v>
      </c>
      <c r="B11" s="69">
        <f>SUM(B5:B10)</f>
        <v>320393865.05000001</v>
      </c>
      <c r="C11" s="69">
        <f t="shared" ref="C11:K11" si="1">SUM(C5:C10)</f>
        <v>49263398</v>
      </c>
      <c r="D11" s="69">
        <f>SUM(D5:D10)</f>
        <v>6636733</v>
      </c>
      <c r="E11" s="69">
        <f>SUM(E5:E10)</f>
        <v>1153051</v>
      </c>
      <c r="F11" s="69">
        <f t="shared" si="1"/>
        <v>2349</v>
      </c>
      <c r="G11" s="69">
        <f>SUM(G5:G10)</f>
        <v>15478344</v>
      </c>
      <c r="H11" s="69">
        <f t="shared" si="1"/>
        <v>13247831</v>
      </c>
      <c r="I11" s="69">
        <f t="shared" si="1"/>
        <v>17126259</v>
      </c>
      <c r="J11" s="69">
        <f>SUM(J5:J10)</f>
        <v>6792883</v>
      </c>
      <c r="K11" s="69">
        <f t="shared" si="1"/>
        <v>87652879</v>
      </c>
      <c r="L11" s="70">
        <f t="shared" si="0"/>
        <v>517747592.05000001</v>
      </c>
      <c r="M11" s="56"/>
      <c r="N11" s="56"/>
      <c r="O11" s="56"/>
      <c r="P11" s="55"/>
      <c r="Q11" s="57"/>
      <c r="R11" s="56"/>
      <c r="S11" s="56"/>
    </row>
    <row r="12" spans="1:19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5"/>
      <c r="N12" s="55"/>
      <c r="O12" s="55"/>
      <c r="P12" s="55"/>
      <c r="Q12" s="57"/>
      <c r="R12" s="55"/>
      <c r="S12" s="55"/>
    </row>
    <row r="13" spans="1:19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61"/>
      <c r="M13" s="57"/>
      <c r="N13" s="57"/>
      <c r="O13" s="57"/>
      <c r="P13" s="55"/>
      <c r="Q13" s="57"/>
      <c r="R13" s="57"/>
      <c r="S13" s="57"/>
    </row>
    <row r="14" spans="1:19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7"/>
      <c r="M14" s="55"/>
      <c r="N14" s="55"/>
      <c r="O14" s="55"/>
      <c r="P14" s="58"/>
      <c r="Q14" s="55"/>
      <c r="R14" s="55"/>
      <c r="S14" s="55"/>
    </row>
    <row r="15" spans="1:19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7"/>
      <c r="M15" s="55"/>
      <c r="N15" s="55"/>
      <c r="O15" s="55"/>
      <c r="P15" s="55"/>
      <c r="Q15" s="55"/>
      <c r="R15" s="55"/>
      <c r="S15" s="62"/>
    </row>
    <row r="16" spans="1:19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7"/>
      <c r="M16" s="55"/>
      <c r="N16" s="55"/>
      <c r="O16" s="55"/>
      <c r="P16" s="55"/>
      <c r="Q16" s="55"/>
      <c r="R16" s="55"/>
      <c r="S16" s="55"/>
    </row>
    <row r="17" spans="12:12" x14ac:dyDescent="0.25">
      <c r="L17" s="57"/>
    </row>
    <row r="18" spans="12:12" x14ac:dyDescent="0.25">
      <c r="L18" s="57"/>
    </row>
    <row r="19" spans="12:12" x14ac:dyDescent="0.25">
      <c r="L19" s="57"/>
    </row>
    <row r="20" spans="12:12" x14ac:dyDescent="0.25">
      <c r="L20" s="57"/>
    </row>
    <row r="21" spans="12:12" x14ac:dyDescent="0.25">
      <c r="L21" s="57"/>
    </row>
    <row r="22" spans="12:12" x14ac:dyDescent="0.25">
      <c r="L22" s="57"/>
    </row>
    <row r="23" spans="12:12" x14ac:dyDescent="0.25">
      <c r="L23" s="57"/>
    </row>
    <row r="24" spans="12:12" x14ac:dyDescent="0.25">
      <c r="L24" s="57"/>
    </row>
    <row r="25" spans="12:12" x14ac:dyDescent="0.25">
      <c r="L25" s="57"/>
    </row>
    <row r="26" spans="12:12" x14ac:dyDescent="0.25">
      <c r="L26" s="57"/>
    </row>
    <row r="27" spans="12:12" x14ac:dyDescent="0.25">
      <c r="L27" s="57"/>
    </row>
    <row r="28" spans="12:12" x14ac:dyDescent="0.25">
      <c r="L28" s="57"/>
    </row>
    <row r="29" spans="12:12" x14ac:dyDescent="0.25">
      <c r="L29" s="57"/>
    </row>
    <row r="30" spans="12:12" x14ac:dyDescent="0.25">
      <c r="L30" s="60"/>
    </row>
    <row r="32" spans="12:12" x14ac:dyDescent="0.25">
      <c r="L32" s="59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1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9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3" customFormat="1" x14ac:dyDescent="0.25">
      <c r="A39" s="32" t="s">
        <v>460</v>
      </c>
      <c r="B39" s="32" t="s">
        <v>41</v>
      </c>
      <c r="C39" s="32" t="s">
        <v>42</v>
      </c>
      <c r="D39" s="32" t="s">
        <v>287</v>
      </c>
      <c r="E39" s="32" t="s">
        <v>288</v>
      </c>
      <c r="F39" s="32">
        <v>4</v>
      </c>
      <c r="G39" s="32" t="s">
        <v>41</v>
      </c>
      <c r="I39" s="32">
        <v>375</v>
      </c>
      <c r="J39" s="32">
        <v>1</v>
      </c>
      <c r="K39" s="32" t="s">
        <v>289</v>
      </c>
      <c r="L39" s="32" t="s">
        <v>82</v>
      </c>
      <c r="M39" s="34">
        <v>11082443</v>
      </c>
      <c r="N39" s="23">
        <v>0</v>
      </c>
      <c r="O39" s="23">
        <v>1946878</v>
      </c>
      <c r="P39" s="23">
        <v>12</v>
      </c>
      <c r="Q39" s="23" t="s">
        <v>47</v>
      </c>
      <c r="R39" s="23" t="s">
        <v>316</v>
      </c>
      <c r="S39" s="23">
        <v>2</v>
      </c>
      <c r="T39" s="32" t="s">
        <v>461</v>
      </c>
      <c r="U39" s="32" t="s">
        <v>462</v>
      </c>
      <c r="V39" s="32">
        <v>14099</v>
      </c>
      <c r="W39" s="32" t="s">
        <v>128</v>
      </c>
      <c r="X39" s="32" t="s">
        <v>360</v>
      </c>
      <c r="Y39" s="32">
        <v>0</v>
      </c>
      <c r="Z39" s="32" t="s">
        <v>52</v>
      </c>
      <c r="AA39" s="32" t="s">
        <v>60</v>
      </c>
      <c r="AB39" s="32" t="s">
        <v>88</v>
      </c>
      <c r="AC39" s="32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7" customFormat="1" x14ac:dyDescent="0.25">
      <c r="A42" s="26" t="s">
        <v>468</v>
      </c>
      <c r="B42" s="26" t="s">
        <v>41</v>
      </c>
      <c r="C42" s="26" t="s">
        <v>42</v>
      </c>
      <c r="D42" s="26" t="s">
        <v>287</v>
      </c>
      <c r="E42" s="26" t="s">
        <v>288</v>
      </c>
      <c r="F42" s="26">
        <v>4</v>
      </c>
      <c r="G42" s="26" t="s">
        <v>41</v>
      </c>
      <c r="I42" s="26">
        <v>319</v>
      </c>
      <c r="J42" s="26">
        <v>2</v>
      </c>
      <c r="K42" s="26" t="s">
        <v>289</v>
      </c>
      <c r="L42" s="26" t="s">
        <v>56</v>
      </c>
      <c r="M42" s="28">
        <v>16063034.75</v>
      </c>
      <c r="N42" s="26">
        <v>0</v>
      </c>
      <c r="O42" s="26">
        <v>1948349</v>
      </c>
      <c r="P42" s="26">
        <v>12</v>
      </c>
      <c r="Q42" s="26" t="s">
        <v>47</v>
      </c>
      <c r="R42" s="26" t="s">
        <v>292</v>
      </c>
      <c r="S42" s="26">
        <v>2</v>
      </c>
      <c r="T42" s="26" t="s">
        <v>468</v>
      </c>
      <c r="U42" s="26" t="s">
        <v>469</v>
      </c>
      <c r="V42" s="26">
        <v>15141</v>
      </c>
      <c r="W42" s="26" t="s">
        <v>470</v>
      </c>
      <c r="X42" s="26" t="s">
        <v>471</v>
      </c>
      <c r="Y42" s="26">
        <v>0</v>
      </c>
      <c r="Z42" s="26" t="s">
        <v>52</v>
      </c>
      <c r="AA42" s="26" t="s">
        <v>60</v>
      </c>
      <c r="AB42" s="26" t="s">
        <v>61</v>
      </c>
      <c r="AC42" s="26" t="s">
        <v>55</v>
      </c>
    </row>
    <row r="43" spans="1:29" s="25" customFormat="1" x14ac:dyDescent="0.25">
      <c r="A43" s="23" t="s">
        <v>472</v>
      </c>
      <c r="B43" s="23" t="s">
        <v>41</v>
      </c>
      <c r="C43" s="23" t="s">
        <v>42</v>
      </c>
      <c r="D43" s="23" t="s">
        <v>287</v>
      </c>
      <c r="E43" s="23" t="s">
        <v>288</v>
      </c>
      <c r="F43" s="23">
        <v>4</v>
      </c>
      <c r="G43" s="23" t="s">
        <v>41</v>
      </c>
      <c r="I43" s="23">
        <v>319</v>
      </c>
      <c r="J43" s="23">
        <v>1</v>
      </c>
      <c r="K43" s="23" t="s">
        <v>289</v>
      </c>
      <c r="L43" s="23" t="s">
        <v>56</v>
      </c>
      <c r="M43" s="24">
        <v>22404838</v>
      </c>
      <c r="N43" s="23">
        <v>0</v>
      </c>
      <c r="O43" s="23">
        <v>1948900</v>
      </c>
      <c r="P43" s="23">
        <v>12</v>
      </c>
      <c r="Q43" s="23" t="s">
        <v>47</v>
      </c>
      <c r="R43" s="23" t="s">
        <v>292</v>
      </c>
      <c r="S43" s="23">
        <v>2</v>
      </c>
      <c r="T43" s="23" t="s">
        <v>472</v>
      </c>
      <c r="U43" s="23" t="s">
        <v>473</v>
      </c>
      <c r="V43" s="23">
        <v>15566</v>
      </c>
      <c r="W43" s="23" t="s">
        <v>474</v>
      </c>
      <c r="X43" s="23" t="s">
        <v>475</v>
      </c>
      <c r="Y43" s="23">
        <v>0</v>
      </c>
      <c r="Z43" s="23" t="s">
        <v>52</v>
      </c>
      <c r="AA43" s="23" t="s">
        <v>60</v>
      </c>
      <c r="AB43" s="23" t="s">
        <v>61</v>
      </c>
      <c r="AC43" s="23" t="s">
        <v>55</v>
      </c>
    </row>
    <row r="44" spans="1:29" s="25" customFormat="1" x14ac:dyDescent="0.25">
      <c r="A44" s="23" t="s">
        <v>472</v>
      </c>
      <c r="B44" s="23" t="s">
        <v>41</v>
      </c>
      <c r="C44" s="23" t="s">
        <v>42</v>
      </c>
      <c r="D44" s="23" t="s">
        <v>287</v>
      </c>
      <c r="E44" s="23" t="s">
        <v>288</v>
      </c>
      <c r="F44" s="23">
        <v>4</v>
      </c>
      <c r="G44" s="23" t="s">
        <v>41</v>
      </c>
      <c r="I44" s="23">
        <v>319</v>
      </c>
      <c r="J44" s="23">
        <v>2</v>
      </c>
      <c r="K44" s="23" t="s">
        <v>289</v>
      </c>
      <c r="L44" s="23" t="s">
        <v>56</v>
      </c>
      <c r="M44" s="24">
        <v>7523458</v>
      </c>
      <c r="N44" s="23">
        <v>0</v>
      </c>
      <c r="O44" s="23">
        <v>1948901</v>
      </c>
      <c r="P44" s="23">
        <v>12</v>
      </c>
      <c r="Q44" s="23" t="s">
        <v>47</v>
      </c>
      <c r="R44" s="23" t="s">
        <v>292</v>
      </c>
      <c r="S44" s="23">
        <v>2</v>
      </c>
      <c r="T44" s="23" t="s">
        <v>472</v>
      </c>
      <c r="U44" s="23" t="s">
        <v>476</v>
      </c>
      <c r="V44" s="23">
        <v>15567</v>
      </c>
      <c r="W44" s="23" t="s">
        <v>477</v>
      </c>
      <c r="X44" s="23" t="s">
        <v>475</v>
      </c>
      <c r="Y44" s="23">
        <v>0</v>
      </c>
      <c r="Z44" s="23" t="s">
        <v>52</v>
      </c>
      <c r="AA44" s="23" t="s">
        <v>60</v>
      </c>
      <c r="AB44" s="23" t="s">
        <v>61</v>
      </c>
      <c r="AC44" s="23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30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3" customFormat="1" x14ac:dyDescent="0.25">
      <c r="A50" s="32" t="s">
        <v>498</v>
      </c>
      <c r="B50" s="32" t="s">
        <v>126</v>
      </c>
      <c r="C50" s="32" t="s">
        <v>127</v>
      </c>
      <c r="D50" s="32" t="s">
        <v>287</v>
      </c>
      <c r="E50" s="32" t="s">
        <v>288</v>
      </c>
      <c r="F50" s="32">
        <v>4</v>
      </c>
      <c r="G50" s="32" t="s">
        <v>41</v>
      </c>
      <c r="I50" s="32">
        <v>375</v>
      </c>
      <c r="J50" s="32">
        <v>3270</v>
      </c>
      <c r="K50" s="32" t="s">
        <v>289</v>
      </c>
      <c r="L50" s="32" t="s">
        <v>82</v>
      </c>
      <c r="M50" s="34">
        <v>11082443</v>
      </c>
      <c r="N50" s="23">
        <v>0</v>
      </c>
      <c r="O50" s="23">
        <v>1950931</v>
      </c>
      <c r="P50" s="23">
        <v>12</v>
      </c>
      <c r="Q50" s="23" t="s">
        <v>47</v>
      </c>
      <c r="R50" s="23" t="s">
        <v>316</v>
      </c>
      <c r="S50" s="23">
        <v>2</v>
      </c>
      <c r="T50" s="32" t="s">
        <v>499</v>
      </c>
      <c r="V50" s="32">
        <v>16675</v>
      </c>
      <c r="W50" s="32" t="s">
        <v>500</v>
      </c>
      <c r="X50" s="32" t="s">
        <v>501</v>
      </c>
      <c r="Y50" s="32">
        <v>0</v>
      </c>
      <c r="Z50" s="32" t="s">
        <v>52</v>
      </c>
      <c r="AA50" s="32" t="s">
        <v>60</v>
      </c>
      <c r="AB50" s="32" t="s">
        <v>88</v>
      </c>
      <c r="AC50" s="32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5" customFormat="1" x14ac:dyDescent="0.25">
      <c r="A54" s="23" t="s">
        <v>498</v>
      </c>
      <c r="B54" s="23" t="s">
        <v>126</v>
      </c>
      <c r="C54" s="23" t="s">
        <v>127</v>
      </c>
      <c r="D54" s="23" t="s">
        <v>287</v>
      </c>
      <c r="E54" s="23" t="s">
        <v>288</v>
      </c>
      <c r="F54" s="23">
        <v>17</v>
      </c>
      <c r="G54" s="23" t="s">
        <v>41</v>
      </c>
      <c r="I54" s="23">
        <v>128</v>
      </c>
      <c r="J54" s="23">
        <v>2168</v>
      </c>
      <c r="K54" s="23" t="s">
        <v>289</v>
      </c>
      <c r="L54" s="23" t="s">
        <v>95</v>
      </c>
      <c r="M54" s="24">
        <v>62228944</v>
      </c>
      <c r="N54" s="23">
        <v>0</v>
      </c>
      <c r="O54" s="23">
        <v>1950936</v>
      </c>
      <c r="P54" s="23">
        <v>21</v>
      </c>
      <c r="Q54" s="23" t="s">
        <v>47</v>
      </c>
      <c r="R54" s="23" t="s">
        <v>326</v>
      </c>
      <c r="S54" s="23">
        <v>2</v>
      </c>
      <c r="T54" s="23" t="s">
        <v>499</v>
      </c>
      <c r="V54" s="23">
        <v>16680</v>
      </c>
      <c r="W54" s="23" t="s">
        <v>508</v>
      </c>
      <c r="X54" s="23" t="s">
        <v>509</v>
      </c>
      <c r="Y54" s="23">
        <v>0</v>
      </c>
      <c r="Z54" s="23" t="s">
        <v>52</v>
      </c>
      <c r="AA54" s="23" t="s">
        <v>53</v>
      </c>
      <c r="AB54" s="23" t="s">
        <v>100</v>
      </c>
      <c r="AC54" s="23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1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9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7" customFormat="1" x14ac:dyDescent="0.25">
      <c r="A2" s="26" t="s">
        <v>468</v>
      </c>
      <c r="B2" s="26" t="s">
        <v>41</v>
      </c>
      <c r="C2" s="26" t="s">
        <v>42</v>
      </c>
      <c r="D2" s="26" t="s">
        <v>213</v>
      </c>
      <c r="E2" s="26" t="s">
        <v>214</v>
      </c>
      <c r="F2" s="26">
        <v>4</v>
      </c>
      <c r="G2" s="26" t="s">
        <v>41</v>
      </c>
      <c r="I2" s="26">
        <v>319</v>
      </c>
      <c r="J2" s="26">
        <v>1</v>
      </c>
      <c r="K2" s="26" t="s">
        <v>215</v>
      </c>
      <c r="L2" s="26" t="s">
        <v>56</v>
      </c>
      <c r="M2" s="28">
        <v>18699197.379999999</v>
      </c>
      <c r="N2" s="26">
        <v>0</v>
      </c>
      <c r="O2" s="26">
        <v>1948345</v>
      </c>
      <c r="P2" s="26">
        <v>21</v>
      </c>
      <c r="Q2" s="26" t="s">
        <v>223</v>
      </c>
      <c r="R2" s="26" t="s">
        <v>218</v>
      </c>
      <c r="S2" s="26">
        <v>2</v>
      </c>
      <c r="T2" s="26" t="s">
        <v>468</v>
      </c>
      <c r="U2" s="26" t="s">
        <v>540</v>
      </c>
      <c r="V2" s="26">
        <v>15137</v>
      </c>
      <c r="W2" s="26" t="s">
        <v>541</v>
      </c>
      <c r="X2" s="26" t="s">
        <v>542</v>
      </c>
      <c r="Y2" s="26">
        <v>0</v>
      </c>
      <c r="Z2" s="26" t="s">
        <v>52</v>
      </c>
      <c r="AA2" s="26" t="s">
        <v>60</v>
      </c>
      <c r="AB2" s="26" t="s">
        <v>61</v>
      </c>
      <c r="AC2" s="26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3" customFormat="1" x14ac:dyDescent="0.25">
      <c r="A4" s="32" t="s">
        <v>498</v>
      </c>
      <c r="B4" s="32" t="s">
        <v>126</v>
      </c>
      <c r="C4" s="32" t="s">
        <v>127</v>
      </c>
      <c r="D4" s="32" t="s">
        <v>213</v>
      </c>
      <c r="E4" s="32" t="s">
        <v>214</v>
      </c>
      <c r="F4" s="32">
        <v>4</v>
      </c>
      <c r="G4" s="32" t="s">
        <v>41</v>
      </c>
      <c r="I4" s="32">
        <v>375</v>
      </c>
      <c r="J4" s="32">
        <v>3271</v>
      </c>
      <c r="K4" s="32" t="s">
        <v>215</v>
      </c>
      <c r="L4" s="32" t="s">
        <v>82</v>
      </c>
      <c r="M4" s="34">
        <v>17504535</v>
      </c>
      <c r="N4" s="23">
        <v>0</v>
      </c>
      <c r="O4" s="23">
        <v>1950932</v>
      </c>
      <c r="P4" s="23">
        <v>2</v>
      </c>
      <c r="Q4" s="23" t="s">
        <v>47</v>
      </c>
      <c r="R4" s="23" t="s">
        <v>248</v>
      </c>
      <c r="S4" s="23">
        <v>2</v>
      </c>
      <c r="T4" s="32" t="s">
        <v>499</v>
      </c>
      <c r="V4" s="32">
        <v>16676</v>
      </c>
      <c r="W4" s="32" t="s">
        <v>500</v>
      </c>
      <c r="X4" s="32" t="s">
        <v>559</v>
      </c>
      <c r="Y4" s="32">
        <v>0</v>
      </c>
      <c r="Z4" s="32" t="s">
        <v>52</v>
      </c>
      <c r="AA4" s="32" t="s">
        <v>60</v>
      </c>
      <c r="AB4" s="32" t="s">
        <v>88</v>
      </c>
      <c r="AC4" s="32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5" customFormat="1" x14ac:dyDescent="0.25">
      <c r="A7" s="23" t="s">
        <v>498</v>
      </c>
      <c r="B7" s="23" t="s">
        <v>126</v>
      </c>
      <c r="C7" s="23" t="s">
        <v>127</v>
      </c>
      <c r="D7" s="23" t="s">
        <v>213</v>
      </c>
      <c r="E7" s="23" t="s">
        <v>214</v>
      </c>
      <c r="F7" s="23">
        <v>17</v>
      </c>
      <c r="G7" s="23" t="s">
        <v>41</v>
      </c>
      <c r="I7" s="23">
        <v>128</v>
      </c>
      <c r="J7" s="23">
        <v>2169</v>
      </c>
      <c r="K7" s="23" t="s">
        <v>215</v>
      </c>
      <c r="L7" s="23" t="s">
        <v>95</v>
      </c>
      <c r="M7" s="24">
        <v>103350272</v>
      </c>
      <c r="N7" s="23">
        <v>0</v>
      </c>
      <c r="O7" s="23">
        <v>1950937</v>
      </c>
      <c r="P7" s="23">
        <v>72</v>
      </c>
      <c r="Q7" s="23" t="s">
        <v>47</v>
      </c>
      <c r="R7" s="23" t="s">
        <v>258</v>
      </c>
      <c r="S7" s="23">
        <v>2</v>
      </c>
      <c r="T7" s="23" t="s">
        <v>499</v>
      </c>
      <c r="V7" s="23">
        <v>16681</v>
      </c>
      <c r="W7" s="23" t="s">
        <v>508</v>
      </c>
      <c r="X7" s="23" t="s">
        <v>564</v>
      </c>
      <c r="Y7" s="23">
        <v>0</v>
      </c>
      <c r="Z7" s="23" t="s">
        <v>52</v>
      </c>
      <c r="AA7" s="23" t="s">
        <v>53</v>
      </c>
      <c r="AB7" s="23" t="s">
        <v>100</v>
      </c>
      <c r="AC7" s="23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30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5" customFormat="1" x14ac:dyDescent="0.25">
      <c r="A13" s="23" t="s">
        <v>472</v>
      </c>
      <c r="B13" s="23" t="s">
        <v>41</v>
      </c>
      <c r="C13" s="23" t="s">
        <v>42</v>
      </c>
      <c r="D13" s="23" t="s">
        <v>213</v>
      </c>
      <c r="E13" s="23" t="s">
        <v>214</v>
      </c>
      <c r="F13" s="23">
        <v>4</v>
      </c>
      <c r="G13" s="23" t="s">
        <v>41</v>
      </c>
      <c r="I13" s="23">
        <v>319</v>
      </c>
      <c r="J13" s="23">
        <v>1</v>
      </c>
      <c r="K13" s="23" t="s">
        <v>215</v>
      </c>
      <c r="L13" s="23" t="s">
        <v>56</v>
      </c>
      <c r="M13" s="24">
        <v>36082576</v>
      </c>
      <c r="N13" s="23">
        <v>0</v>
      </c>
      <c r="O13" s="23">
        <v>1948902</v>
      </c>
      <c r="P13" s="23">
        <v>21</v>
      </c>
      <c r="Q13" s="23" t="s">
        <v>47</v>
      </c>
      <c r="R13" s="23" t="s">
        <v>238</v>
      </c>
      <c r="S13" s="23">
        <v>2</v>
      </c>
      <c r="T13" s="23" t="s">
        <v>472</v>
      </c>
      <c r="U13" s="23" t="s">
        <v>543</v>
      </c>
      <c r="V13" s="23">
        <v>15568</v>
      </c>
      <c r="W13" s="23" t="s">
        <v>474</v>
      </c>
      <c r="X13" s="23" t="s">
        <v>544</v>
      </c>
      <c r="Y13" s="23">
        <v>0</v>
      </c>
      <c r="Z13" s="23" t="s">
        <v>52</v>
      </c>
      <c r="AA13" s="23" t="s">
        <v>60</v>
      </c>
      <c r="AB13" s="23" t="s">
        <v>61</v>
      </c>
      <c r="AC13" s="23" t="s">
        <v>55</v>
      </c>
    </row>
    <row r="14" spans="1:30" s="25" customFormat="1" x14ac:dyDescent="0.25">
      <c r="A14" s="23" t="s">
        <v>472</v>
      </c>
      <c r="B14" s="23" t="s">
        <v>41</v>
      </c>
      <c r="C14" s="23" t="s">
        <v>42</v>
      </c>
      <c r="D14" s="23" t="s">
        <v>213</v>
      </c>
      <c r="E14" s="23" t="s">
        <v>214</v>
      </c>
      <c r="F14" s="23">
        <v>4</v>
      </c>
      <c r="G14" s="23" t="s">
        <v>41</v>
      </c>
      <c r="I14" s="23">
        <v>319</v>
      </c>
      <c r="J14" s="23">
        <v>2</v>
      </c>
      <c r="K14" s="23" t="s">
        <v>215</v>
      </c>
      <c r="L14" s="23" t="s">
        <v>56</v>
      </c>
      <c r="M14" s="24">
        <v>14402413</v>
      </c>
      <c r="N14" s="23">
        <v>0</v>
      </c>
      <c r="O14" s="23">
        <v>1948903</v>
      </c>
      <c r="P14" s="23">
        <v>21</v>
      </c>
      <c r="Q14" s="23" t="s">
        <v>47</v>
      </c>
      <c r="R14" s="23" t="s">
        <v>238</v>
      </c>
      <c r="S14" s="23">
        <v>2</v>
      </c>
      <c r="T14" s="23" t="s">
        <v>472</v>
      </c>
      <c r="U14" s="23" t="s">
        <v>545</v>
      </c>
      <c r="V14" s="23">
        <v>15569</v>
      </c>
      <c r="W14" s="23" t="s">
        <v>477</v>
      </c>
      <c r="X14" s="23" t="s">
        <v>544</v>
      </c>
      <c r="Y14" s="23">
        <v>0</v>
      </c>
      <c r="Z14" s="23" t="s">
        <v>52</v>
      </c>
      <c r="AA14" s="23" t="s">
        <v>60</v>
      </c>
      <c r="AB14" s="23" t="s">
        <v>61</v>
      </c>
      <c r="AC14" s="23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3" customFormat="1" x14ac:dyDescent="0.25">
      <c r="A16" s="32" t="s">
        <v>460</v>
      </c>
      <c r="B16" s="32" t="s">
        <v>41</v>
      </c>
      <c r="C16" s="32" t="s">
        <v>42</v>
      </c>
      <c r="D16" s="32" t="s">
        <v>213</v>
      </c>
      <c r="E16" s="32" t="s">
        <v>214</v>
      </c>
      <c r="F16" s="32">
        <v>4</v>
      </c>
      <c r="G16" s="32" t="s">
        <v>41</v>
      </c>
      <c r="I16" s="32">
        <v>375</v>
      </c>
      <c r="J16" s="32">
        <v>2</v>
      </c>
      <c r="K16" s="32" t="s">
        <v>215</v>
      </c>
      <c r="L16" s="32" t="s">
        <v>82</v>
      </c>
      <c r="M16" s="34">
        <v>17504535</v>
      </c>
      <c r="N16" s="23">
        <v>0</v>
      </c>
      <c r="O16" s="23">
        <v>1946879</v>
      </c>
      <c r="P16" s="23">
        <v>2</v>
      </c>
      <c r="Q16" s="23" t="s">
        <v>47</v>
      </c>
      <c r="R16" s="23" t="s">
        <v>248</v>
      </c>
      <c r="S16" s="23">
        <v>2</v>
      </c>
      <c r="T16" s="32" t="s">
        <v>461</v>
      </c>
      <c r="U16" s="32" t="s">
        <v>537</v>
      </c>
      <c r="V16" s="32">
        <v>14100</v>
      </c>
      <c r="W16" s="32" t="s">
        <v>128</v>
      </c>
      <c r="X16" s="32" t="s">
        <v>285</v>
      </c>
      <c r="Y16" s="32">
        <v>0</v>
      </c>
      <c r="Z16" s="32" t="s">
        <v>52</v>
      </c>
      <c r="AA16" s="32" t="s">
        <v>60</v>
      </c>
      <c r="AB16" s="32" t="s">
        <v>88</v>
      </c>
      <c r="AC16" s="32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30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3" customFormat="1" ht="12.75" customHeight="1" x14ac:dyDescent="0.25">
      <c r="A32" s="32" t="s">
        <v>460</v>
      </c>
      <c r="B32" s="32" t="s">
        <v>41</v>
      </c>
      <c r="C32" s="32" t="s">
        <v>42</v>
      </c>
      <c r="D32" s="32" t="s">
        <v>43</v>
      </c>
      <c r="E32" s="32" t="s">
        <v>44</v>
      </c>
      <c r="F32" s="32">
        <v>4</v>
      </c>
      <c r="G32" s="32" t="s">
        <v>41</v>
      </c>
      <c r="I32" s="32">
        <v>375</v>
      </c>
      <c r="J32" s="32">
        <v>1</v>
      </c>
      <c r="K32" s="32" t="s">
        <v>45</v>
      </c>
      <c r="L32" s="32" t="s">
        <v>82</v>
      </c>
      <c r="M32" s="34">
        <v>13192355</v>
      </c>
      <c r="N32" s="32">
        <v>0</v>
      </c>
      <c r="O32" s="32">
        <v>1946880</v>
      </c>
      <c r="P32" s="32">
        <v>21</v>
      </c>
      <c r="Q32" s="32" t="s">
        <v>83</v>
      </c>
      <c r="R32" s="32" t="s">
        <v>84</v>
      </c>
      <c r="S32" s="32">
        <v>2</v>
      </c>
      <c r="T32" s="32" t="s">
        <v>461</v>
      </c>
      <c r="U32" s="32" t="s">
        <v>588</v>
      </c>
      <c r="V32" s="32">
        <v>14101</v>
      </c>
      <c r="W32" s="32" t="s">
        <v>128</v>
      </c>
      <c r="X32" s="32" t="s">
        <v>129</v>
      </c>
      <c r="Y32" s="32">
        <v>0</v>
      </c>
      <c r="Z32" s="32" t="s">
        <v>52</v>
      </c>
      <c r="AA32" s="32" t="s">
        <v>60</v>
      </c>
      <c r="AB32" s="32" t="s">
        <v>88</v>
      </c>
      <c r="AC32" s="32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7" customFormat="1" x14ac:dyDescent="0.25">
      <c r="A35" s="26" t="s">
        <v>468</v>
      </c>
      <c r="B35" s="26" t="s">
        <v>41</v>
      </c>
      <c r="C35" s="26" t="s">
        <v>42</v>
      </c>
      <c r="D35" s="26" t="s">
        <v>43</v>
      </c>
      <c r="E35" s="26" t="s">
        <v>44</v>
      </c>
      <c r="F35" s="26">
        <v>4</v>
      </c>
      <c r="G35" s="26" t="s">
        <v>41</v>
      </c>
      <c r="I35" s="26">
        <v>319</v>
      </c>
      <c r="J35" s="26">
        <v>1</v>
      </c>
      <c r="K35" s="26" t="s">
        <v>45</v>
      </c>
      <c r="L35" s="26" t="s">
        <v>56</v>
      </c>
      <c r="M35" s="28">
        <v>2031703.7</v>
      </c>
      <c r="N35" s="26">
        <v>0</v>
      </c>
      <c r="O35" s="26">
        <v>1948346</v>
      </c>
      <c r="P35" s="26">
        <v>12</v>
      </c>
      <c r="Q35" s="26" t="s">
        <v>47</v>
      </c>
      <c r="R35" s="26" t="s">
        <v>48</v>
      </c>
      <c r="S35" s="26">
        <v>2</v>
      </c>
      <c r="T35" s="26" t="s">
        <v>468</v>
      </c>
      <c r="U35" s="26" t="s">
        <v>591</v>
      </c>
      <c r="V35" s="26">
        <v>15138</v>
      </c>
      <c r="W35" s="26" t="s">
        <v>592</v>
      </c>
      <c r="X35" s="26" t="s">
        <v>593</v>
      </c>
      <c r="Y35" s="26">
        <v>0</v>
      </c>
      <c r="Z35" s="26" t="s">
        <v>52</v>
      </c>
      <c r="AA35" s="26" t="s">
        <v>60</v>
      </c>
      <c r="AB35" s="26" t="s">
        <v>61</v>
      </c>
      <c r="AC35" s="26" t="s">
        <v>55</v>
      </c>
    </row>
    <row r="36" spans="1:29" s="25" customFormat="1" x14ac:dyDescent="0.25">
      <c r="A36" s="23" t="s">
        <v>472</v>
      </c>
      <c r="B36" s="23" t="s">
        <v>41</v>
      </c>
      <c r="C36" s="23" t="s">
        <v>42</v>
      </c>
      <c r="D36" s="23" t="s">
        <v>43</v>
      </c>
      <c r="E36" s="23" t="s">
        <v>44</v>
      </c>
      <c r="F36" s="23">
        <v>4</v>
      </c>
      <c r="G36" s="23" t="s">
        <v>41</v>
      </c>
      <c r="I36" s="23">
        <v>319</v>
      </c>
      <c r="J36" s="23">
        <v>3</v>
      </c>
      <c r="K36" s="23" t="s">
        <v>45</v>
      </c>
      <c r="L36" s="23" t="s">
        <v>56</v>
      </c>
      <c r="M36" s="24">
        <v>5672971</v>
      </c>
      <c r="N36" s="23">
        <v>0</v>
      </c>
      <c r="O36" s="23">
        <v>1948904</v>
      </c>
      <c r="P36" s="23">
        <v>12</v>
      </c>
      <c r="Q36" s="23" t="s">
        <v>47</v>
      </c>
      <c r="R36" s="23" t="s">
        <v>48</v>
      </c>
      <c r="S36" s="23">
        <v>2</v>
      </c>
      <c r="T36" s="23" t="s">
        <v>472</v>
      </c>
      <c r="U36" s="23" t="s">
        <v>594</v>
      </c>
      <c r="V36" s="23">
        <v>15570</v>
      </c>
      <c r="W36" s="23" t="s">
        <v>474</v>
      </c>
      <c r="X36" s="23" t="s">
        <v>595</v>
      </c>
      <c r="Y36" s="23">
        <v>0</v>
      </c>
      <c r="Z36" s="23" t="s">
        <v>52</v>
      </c>
      <c r="AA36" s="23" t="s">
        <v>60</v>
      </c>
      <c r="AB36" s="23" t="s">
        <v>61</v>
      </c>
      <c r="AC36" s="23" t="s">
        <v>55</v>
      </c>
    </row>
    <row r="37" spans="1:29" s="25" customFormat="1" x14ac:dyDescent="0.25">
      <c r="A37" s="23" t="s">
        <v>472</v>
      </c>
      <c r="B37" s="23" t="s">
        <v>41</v>
      </c>
      <c r="C37" s="23" t="s">
        <v>42</v>
      </c>
      <c r="D37" s="23" t="s">
        <v>43</v>
      </c>
      <c r="E37" s="23" t="s">
        <v>44</v>
      </c>
      <c r="F37" s="23">
        <v>4</v>
      </c>
      <c r="G37" s="23" t="s">
        <v>41</v>
      </c>
      <c r="I37" s="23">
        <v>319</v>
      </c>
      <c r="J37" s="23">
        <v>4</v>
      </c>
      <c r="K37" s="23" t="s">
        <v>45</v>
      </c>
      <c r="L37" s="23" t="s">
        <v>56</v>
      </c>
      <c r="M37" s="24">
        <v>400291</v>
      </c>
      <c r="N37" s="23">
        <v>0</v>
      </c>
      <c r="O37" s="23">
        <v>1948905</v>
      </c>
      <c r="P37" s="23">
        <v>12</v>
      </c>
      <c r="Q37" s="23" t="s">
        <v>47</v>
      </c>
      <c r="R37" s="23" t="s">
        <v>48</v>
      </c>
      <c r="S37" s="23">
        <v>2</v>
      </c>
      <c r="T37" s="23" t="s">
        <v>472</v>
      </c>
      <c r="U37" s="23" t="s">
        <v>596</v>
      </c>
      <c r="V37" s="23">
        <v>15571</v>
      </c>
      <c r="W37" s="23" t="s">
        <v>477</v>
      </c>
      <c r="X37" s="23" t="s">
        <v>595</v>
      </c>
      <c r="Y37" s="23">
        <v>0</v>
      </c>
      <c r="Z37" s="23" t="s">
        <v>52</v>
      </c>
      <c r="AA37" s="23" t="s">
        <v>60</v>
      </c>
      <c r="AB37" s="23" t="s">
        <v>61</v>
      </c>
      <c r="AC37" s="23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30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3" customFormat="1" x14ac:dyDescent="0.25">
      <c r="A42" s="32" t="s">
        <v>498</v>
      </c>
      <c r="B42" s="32" t="s">
        <v>126</v>
      </c>
      <c r="C42" s="32" t="s">
        <v>127</v>
      </c>
      <c r="D42" s="32" t="s">
        <v>43</v>
      </c>
      <c r="E42" s="32" t="s">
        <v>44</v>
      </c>
      <c r="F42" s="32">
        <v>4</v>
      </c>
      <c r="G42" s="32" t="s">
        <v>41</v>
      </c>
      <c r="I42" s="32">
        <v>375</v>
      </c>
      <c r="J42" s="32">
        <v>3272</v>
      </c>
      <c r="K42" s="32" t="s">
        <v>45</v>
      </c>
      <c r="L42" s="32" t="s">
        <v>82</v>
      </c>
      <c r="M42" s="34">
        <v>13192355</v>
      </c>
      <c r="N42" s="32">
        <v>0</v>
      </c>
      <c r="O42" s="32">
        <v>1950933</v>
      </c>
      <c r="P42" s="32">
        <v>21</v>
      </c>
      <c r="Q42" s="32" t="s">
        <v>83</v>
      </c>
      <c r="R42" s="32" t="s">
        <v>84</v>
      </c>
      <c r="S42" s="32">
        <v>2</v>
      </c>
      <c r="T42" s="32" t="s">
        <v>499</v>
      </c>
      <c r="V42" s="32">
        <v>16677</v>
      </c>
      <c r="W42" s="32" t="s">
        <v>500</v>
      </c>
      <c r="X42" s="32" t="s">
        <v>608</v>
      </c>
      <c r="Y42" s="32">
        <v>0</v>
      </c>
      <c r="Z42" s="32" t="s">
        <v>52</v>
      </c>
      <c r="AA42" s="32" t="s">
        <v>60</v>
      </c>
      <c r="AB42" s="32" t="s">
        <v>88</v>
      </c>
      <c r="AC42" s="32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5" customFormat="1" x14ac:dyDescent="0.25">
      <c r="A46" s="23" t="s">
        <v>498</v>
      </c>
      <c r="B46" s="23" t="s">
        <v>126</v>
      </c>
      <c r="C46" s="23" t="s">
        <v>127</v>
      </c>
      <c r="D46" s="23" t="s">
        <v>43</v>
      </c>
      <c r="E46" s="23" t="s">
        <v>44</v>
      </c>
      <c r="F46" s="23">
        <v>17</v>
      </c>
      <c r="G46" s="23" t="s">
        <v>41</v>
      </c>
      <c r="I46" s="23">
        <v>128</v>
      </c>
      <c r="J46" s="23">
        <v>2170</v>
      </c>
      <c r="K46" s="23" t="s">
        <v>45</v>
      </c>
      <c r="L46" s="23" t="s">
        <v>95</v>
      </c>
      <c r="M46" s="24">
        <v>30637909</v>
      </c>
      <c r="N46" s="23">
        <v>0</v>
      </c>
      <c r="O46" s="23">
        <v>1950938</v>
      </c>
      <c r="P46" s="23">
        <v>21</v>
      </c>
      <c r="Q46" s="23" t="s">
        <v>83</v>
      </c>
      <c r="R46" s="23" t="s">
        <v>96</v>
      </c>
      <c r="S46" s="23">
        <v>2</v>
      </c>
      <c r="T46" s="23" t="s">
        <v>499</v>
      </c>
      <c r="V46" s="23">
        <v>16682</v>
      </c>
      <c r="W46" s="23" t="s">
        <v>508</v>
      </c>
      <c r="X46" s="23" t="s">
        <v>613</v>
      </c>
      <c r="Y46" s="23">
        <v>0</v>
      </c>
      <c r="Z46" s="23" t="s">
        <v>52</v>
      </c>
      <c r="AA46" s="23" t="s">
        <v>53</v>
      </c>
      <c r="AB46" s="23" t="s">
        <v>100</v>
      </c>
      <c r="AC46" s="23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30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ESTATALES Y COMPENSTAORIO</vt:lpstr>
      <vt:lpstr>FISM Y FORTAMUN</vt:lpstr>
      <vt:lpstr>PARTICIPACIONES 4to. TRIM</vt:lpstr>
      <vt:lpstr>OCT</vt:lpstr>
      <vt:lpstr>NOV</vt:lpstr>
      <vt:lpstr>DIC</vt:lpstr>
      <vt:lpstr>MEXICALI</vt:lpstr>
      <vt:lpstr>TIJUANA</vt:lpstr>
      <vt:lpstr>ENSENADA</vt:lpstr>
      <vt:lpstr>TECATE</vt:lpstr>
      <vt:lpstr>ROSARITO</vt:lpstr>
      <vt:lpstr>'PARTICIPACIONES 4to. TRIM'!Área_de_impresión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2022-01-06T19:54:15Z</dcterms:modified>
</cp:coreProperties>
</file>